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30" windowWidth="14505" windowHeight="12405" tabRatio="797" activeTab="0"/>
  </bookViews>
  <sheets>
    <sheet name="Endurr_byggvís_jan10-apr11" sheetId="1" r:id="rId1"/>
    <sheet name="Eldri_grunnar_jan10-apr11" sheetId="2" r:id="rId2"/>
    <sheet name="Byggingarstig_jan10-apr11" sheetId="3" r:id="rId3"/>
    <sheet name="Iðngreinar_jan10-apr11" sheetId="4" r:id="rId4"/>
    <sheet name="Samsetning_jan10-apr11" sheetId="5" r:id="rId5"/>
    <sheet name="Rúm-_fermetraverð_jan10-apr11" sheetId="6" r:id="rId6"/>
    <sheet name="Reiknivél" sheetId="7" r:id="rId7"/>
  </sheets>
  <definedNames/>
  <calcPr fullCalcOnLoad="1"/>
</workbook>
</file>

<file path=xl/sharedStrings.xml><?xml version="1.0" encoding="utf-8"?>
<sst xmlns="http://schemas.openxmlformats.org/spreadsheetml/2006/main" count="441" uniqueCount="128">
  <si>
    <t>apríl 2010</t>
  </si>
  <si>
    <t>nóvember 2010</t>
  </si>
  <si>
    <t>mars 2010</t>
  </si>
  <si>
    <t>maí 2010</t>
  </si>
  <si>
    <t>júní 2010</t>
  </si>
  <si>
    <t>júlí 2010</t>
  </si>
  <si>
    <t>ágúst 2010</t>
  </si>
  <si>
    <t>september 2010</t>
  </si>
  <si>
    <t>október 2010</t>
  </si>
  <si>
    <t>desember 2010</t>
  </si>
  <si>
    <t>janúar 2011</t>
  </si>
  <si>
    <t>febrúar 2011</t>
  </si>
  <si>
    <t>mars 2011</t>
  </si>
  <si>
    <t>apríl 2011</t>
  </si>
  <si>
    <t>Fjöldi tímabila</t>
  </si>
  <si>
    <t>frá apr</t>
  </si>
  <si>
    <t>frá mar</t>
  </si>
  <si>
    <t>frá maí</t>
  </si>
  <si>
    <t>frá jún</t>
  </si>
  <si>
    <t>frá júl</t>
  </si>
  <si>
    <t>frá ágú</t>
  </si>
  <si>
    <t>frá sep</t>
  </si>
  <si>
    <t>frá okt</t>
  </si>
  <si>
    <t>frá nóv</t>
  </si>
  <si>
    <t>frá des og út</t>
  </si>
  <si>
    <t>Mánaðarleg grunnfjárhæð</t>
  </si>
  <si>
    <t>Tímabil frá og með</t>
  </si>
  <si>
    <t>Tímabil til og með</t>
  </si>
  <si>
    <t>Vangoldnar verðbætur alls</t>
  </si>
  <si>
    <t>Setjið fasta mánaðarupphæð (án verðbóta) í gráa reitinn og stillið tímabil sem leiðrétting nær til:</t>
  </si>
  <si>
    <t>Verðbætur sem fylgdu breytingum á vísitölu byggingarkostnaðar innan þessa tímabils hafa í flestum tilvikum verið of lágar af þessum sökum.</t>
  </si>
  <si>
    <t>Við leiðréttingu heildarverðbótafjárhæðar innan tímabilsins vegna jafnra mánaðarlegra greiðslna, s.s. leigu á húsnæði, má nota reiknivél hér að ofan.</t>
  </si>
  <si>
    <t xml:space="preserve">Til að leiðrétta verðbætur þar sem greiðslur eru ekki gerðar upp einu sinni í mánuði eða grunnfjárhæð er ólík milli mánaða skal endurreikna </t>
  </si>
  <si>
    <t>febrúar 2010</t>
  </si>
  <si>
    <t>janúar 2010</t>
  </si>
  <si>
    <t>frá jan</t>
  </si>
  <si>
    <t>frá feb</t>
  </si>
  <si>
    <t xml:space="preserve">Hagstofan hefur ákveðið að taka aftur upp eldri aðferð við mat á launakostnaði og styðjast við taxtabreytingar kjarasamninga auk mats á </t>
  </si>
  <si>
    <t>Reiknivél til leiðréttingar verðbóta fastra mánaðarlegra greiðslna sem taka breytingu eftir byggingarvísitölu</t>
  </si>
  <si>
    <t>Kerfisvilla við innlestur á launagögnum í vísitölu byggingarkostnaðar leiddi til uppsafnaðs vanmats í vísitölunni frá mars 2010 til apríl 2011.</t>
  </si>
  <si>
    <t>öðrum launakostnaði. Útreikningar reiknivélar taka mið af þeirri breytingu og ná af þeim sökum aftur til grunnskipta í janúar 2010.</t>
  </si>
  <si>
    <t>verðbótafjárhæð miðað við breytingar á endurreiknaðri tímaröð vísitölu byggingarkostnaðar sem finna má í þessu skjali.</t>
  </si>
  <si>
    <t>Rúmmetraverð</t>
  </si>
  <si>
    <t>Fermetraverð</t>
  </si>
  <si>
    <t>.</t>
  </si>
  <si>
    <t>Vísitala</t>
  </si>
  <si>
    <t>Breyting frá fyrri mánuði</t>
  </si>
  <si>
    <t>Vægi</t>
  </si>
  <si>
    <t>Vinna</t>
  </si>
  <si>
    <t>Húsasmíði</t>
  </si>
  <si>
    <t>Málun</t>
  </si>
  <si>
    <t>Múrverk</t>
  </si>
  <si>
    <t>Pípulögn</t>
  </si>
  <si>
    <t>Raflögn</t>
  </si>
  <si>
    <t>1 byggingarleyfi</t>
  </si>
  <si>
    <t>2 undirstöður</t>
  </si>
  <si>
    <t>Grunnur frá 1939</t>
  </si>
  <si>
    <t>Grunnur frá 1955</t>
  </si>
  <si>
    <t>Grunnur frá 1975</t>
  </si>
  <si>
    <t>Grunnur frá 1983</t>
  </si>
  <si>
    <t>Grunnur frá 1987</t>
  </si>
  <si>
    <t>Árshækkun síðasta mánuð, %</t>
  </si>
  <si>
    <t>Árshækkun síðustu 3 mánuði, %</t>
  </si>
  <si>
    <t>Árshækkun síðustu 6 mánuði, %</t>
  </si>
  <si>
    <t>Árshækkun síðustu 12 mánuði, %</t>
  </si>
  <si>
    <t>Janúar 2010</t>
  </si>
  <si>
    <t>Febrúar 2010</t>
  </si>
  <si>
    <t>Mars 2010</t>
  </si>
  <si>
    <t>Apríl 2010</t>
  </si>
  <si>
    <t>Maí 2010</t>
  </si>
  <si>
    <t>Júní 2010</t>
  </si>
  <si>
    <t>Júlí 2010</t>
  </si>
  <si>
    <t>Ágúst 2010</t>
  </si>
  <si>
    <t>Október 2010</t>
  </si>
  <si>
    <t>Nóvember 2010</t>
  </si>
  <si>
    <t>Desember 2010</t>
  </si>
  <si>
    <t>Ársmeðaltal 2010</t>
  </si>
  <si>
    <t>Janúar 2011</t>
  </si>
  <si>
    <t>Febrúar 2011</t>
  </si>
  <si>
    <t>Mars 2011</t>
  </si>
  <si>
    <t>Apríl 2011</t>
  </si>
  <si>
    <t>Desember 2009</t>
  </si>
  <si>
    <t>Breytingar vísitölunnar á útreikningstíma</t>
  </si>
  <si>
    <t>Vísitala miðuð við gildistíma,</t>
  </si>
  <si>
    <t>janúar 2010 = 100</t>
  </si>
  <si>
    <t>Vísitala miðuð við útreikningstíma,</t>
  </si>
  <si>
    <t>desember 2009 = 100</t>
  </si>
  <si>
    <t>í hverjum mánuði, %</t>
  </si>
  <si>
    <t>Endurreiknuð byggingarvísitala frá janúar 2010 til apríl 2011</t>
  </si>
  <si>
    <t>Endurreiknuð byggingarvísitala á eldri grunnum frá janúar 2010 til apríl 2011</t>
  </si>
  <si>
    <t>fullreist</t>
  </si>
  <si>
    <t>3 burðarvirki</t>
  </si>
  <si>
    <t>bygging</t>
  </si>
  <si>
    <t>4 fokheld</t>
  </si>
  <si>
    <t>5 tilbúin til</t>
  </si>
  <si>
    <t>innréttingar</t>
  </si>
  <si>
    <t>6 fullgerð án</t>
  </si>
  <si>
    <t>lóðarfrágangs</t>
  </si>
  <si>
    <t>7 fullgerð</t>
  </si>
  <si>
    <t>byggingarkostnaðar</t>
  </si>
  <si>
    <t>Endurreiknaðar undirvísitölur byggingarkostnaðar eftir byggingarstigum frá janúar 2010 til apríl 2011</t>
  </si>
  <si>
    <t>Blikk- og</t>
  </si>
  <si>
    <t>járnsmíði</t>
  </si>
  <si>
    <t>Húsasmíði,</t>
  </si>
  <si>
    <t>efnishluti</t>
  </si>
  <si>
    <t>vinnuhluti</t>
  </si>
  <si>
    <t>Lagning</t>
  </si>
  <si>
    <t>gólfefna</t>
  </si>
  <si>
    <t>Raflögn,</t>
  </si>
  <si>
    <t>Vélavinna,</t>
  </si>
  <si>
    <t>akstur, uppfylling</t>
  </si>
  <si>
    <t>Verkstjórn, eftirlit,</t>
  </si>
  <si>
    <t>verkamannavinna</t>
  </si>
  <si>
    <t>hönnunarkostnaðar</t>
  </si>
  <si>
    <t>Endurreiknaðar undirvísitölur byggingarkostnaðar eftir iðngreinum frá janúar 2010 til apríl 2011</t>
  </si>
  <si>
    <t>efni</t>
  </si>
  <si>
    <t>og orkunotkun</t>
  </si>
  <si>
    <t>Innlent</t>
  </si>
  <si>
    <t>Innflutt</t>
  </si>
  <si>
    <t>Vélar, flutningur</t>
  </si>
  <si>
    <t>Endurreiknaðar undirvísitölur byggingarkostnaðar eftir samsetningu frá janúar 2010 til apríl 2011</t>
  </si>
  <si>
    <t>Endurreiknað rúmmetra- og fermetraverð vísitöluhúss frá 1987</t>
  </si>
  <si>
    <t>September 2010</t>
  </si>
  <si>
    <t>Grunnur frá 2010</t>
  </si>
  <si>
    <t xml:space="preserve">   Ef misræmi er á niðurstöðu reiknivélar og útreiknings miðaða við endurreiknaða tímaröð gildir hið síðarnefnda.</t>
  </si>
  <si>
    <t xml:space="preserve">   Reiknivélin er hjálpartæki byggð á endurreiknaðri byggingarvísitölu sem finna má í fremsta flipa þessa skjals.</t>
  </si>
  <si>
    <t xml:space="preserve">   3. - 24. maí skilaði reiknivélin röngum niðurstöðum þar sem hluti reikniformúlna skemmdist við uppfærslu skjalsins</t>
  </si>
  <si>
    <t xml:space="preserve">   yfir í útgáfu sem excel 2010 gat opnað án vandkvæða.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</si>
</sst>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\ [$kr.-40F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66" fontId="0" fillId="33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 applyProtection="1">
      <alignment horizontal="left"/>
      <protection locked="0"/>
    </xf>
    <xf numFmtId="0" fontId="20" fillId="0" borderId="0" xfId="55" applyFont="1" applyAlignment="1" applyProtection="1">
      <alignment horizontal="right"/>
      <protection locked="0"/>
    </xf>
    <xf numFmtId="165" fontId="20" fillId="0" borderId="0" xfId="55" applyNumberFormat="1" applyFont="1">
      <alignment/>
      <protection/>
    </xf>
    <xf numFmtId="165" fontId="20" fillId="0" borderId="0" xfId="55" applyNumberFormat="1" applyFont="1" applyAlignment="1">
      <alignment horizontal="right"/>
      <protection/>
    </xf>
    <xf numFmtId="0" fontId="20" fillId="0" borderId="0" xfId="55" applyFont="1" applyAlignment="1">
      <alignment vertical="center"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 applyAlignment="1">
      <alignment vertical="top"/>
      <protection/>
    </xf>
    <xf numFmtId="0" fontId="20" fillId="35" borderId="0" xfId="55" applyFont="1" applyFill="1">
      <alignment/>
      <protection/>
    </xf>
    <xf numFmtId="0" fontId="20" fillId="35" borderId="19" xfId="55" applyFont="1" applyFill="1" applyBorder="1" applyAlignment="1">
      <alignment vertical="center"/>
      <protection/>
    </xf>
    <xf numFmtId="0" fontId="20" fillId="35" borderId="19" xfId="55" applyFont="1" applyFill="1" applyBorder="1" applyAlignment="1" applyProtection="1">
      <alignment horizontal="left" wrapText="1"/>
      <protection locked="0"/>
    </xf>
    <xf numFmtId="0" fontId="20" fillId="35" borderId="20" xfId="55" applyFont="1" applyFill="1" applyBorder="1" applyAlignment="1">
      <alignment vertical="top"/>
      <protection/>
    </xf>
    <xf numFmtId="0" fontId="20" fillId="35" borderId="20" xfId="55" applyFont="1" applyFill="1" applyBorder="1" applyAlignment="1" applyProtection="1">
      <alignment vertical="top" wrapText="1"/>
      <protection locked="0"/>
    </xf>
    <xf numFmtId="164" fontId="21" fillId="35" borderId="19" xfId="55" applyNumberFormat="1" applyFont="1" applyFill="1" applyBorder="1" applyAlignment="1" applyProtection="1">
      <alignment horizontal="right"/>
      <protection locked="0"/>
    </xf>
    <xf numFmtId="164" fontId="21" fillId="35" borderId="0" xfId="55" applyNumberFormat="1" applyFont="1" applyFill="1" applyBorder="1" applyAlignment="1" applyProtection="1">
      <alignment horizontal="right"/>
      <protection locked="0"/>
    </xf>
    <xf numFmtId="165" fontId="20" fillId="35" borderId="20" xfId="55" applyNumberFormat="1" applyFont="1" applyFill="1" applyBorder="1" applyAlignment="1">
      <alignment horizontal="right"/>
      <protection/>
    </xf>
    <xf numFmtId="164" fontId="21" fillId="35" borderId="20" xfId="55" applyNumberFormat="1" applyFont="1" applyFill="1" applyBorder="1" applyAlignment="1" applyProtection="1">
      <alignment horizontal="right"/>
      <protection locked="0"/>
    </xf>
    <xf numFmtId="165" fontId="20" fillId="35" borderId="19" xfId="55" applyNumberFormat="1" applyFont="1" applyFill="1" applyBorder="1" applyAlignment="1">
      <alignment horizontal="right"/>
      <protection/>
    </xf>
    <xf numFmtId="0" fontId="20" fillId="35" borderId="19" xfId="55" applyFont="1" applyFill="1" applyBorder="1">
      <alignment/>
      <protection/>
    </xf>
    <xf numFmtId="0" fontId="20" fillId="0" borderId="0" xfId="55" applyFont="1" applyAlignment="1">
      <alignment horizontal="center" vertical="center"/>
      <protection/>
    </xf>
    <xf numFmtId="0" fontId="22" fillId="35" borderId="0" xfId="55" applyFont="1" applyFill="1" applyAlignment="1" applyProtection="1">
      <alignment/>
      <protection locked="0"/>
    </xf>
    <xf numFmtId="0" fontId="22" fillId="35" borderId="0" xfId="55" applyFont="1" applyFill="1" applyAlignment="1" applyProtection="1">
      <alignment horizontal="left"/>
      <protection locked="0"/>
    </xf>
    <xf numFmtId="0" fontId="20" fillId="35" borderId="21" xfId="55" applyFont="1" applyFill="1" applyBorder="1" applyAlignment="1">
      <alignment horizontal="center" vertical="center"/>
      <protection/>
    </xf>
    <xf numFmtId="0" fontId="20" fillId="35" borderId="21" xfId="55" applyFont="1" applyFill="1" applyBorder="1" applyAlignment="1" applyProtection="1">
      <alignment horizontal="center" vertical="center"/>
      <protection locked="0"/>
    </xf>
    <xf numFmtId="0" fontId="21" fillId="35" borderId="19" xfId="55" applyFont="1" applyFill="1" applyBorder="1" applyAlignment="1" applyProtection="1">
      <alignment horizontal="right"/>
      <protection locked="0"/>
    </xf>
    <xf numFmtId="0" fontId="21" fillId="35" borderId="0" xfId="55" applyFont="1" applyFill="1" applyBorder="1" applyAlignment="1" applyProtection="1">
      <alignment horizontal="right"/>
      <protection locked="0"/>
    </xf>
    <xf numFmtId="1" fontId="21" fillId="35" borderId="0" xfId="55" applyNumberFormat="1" applyFont="1" applyFill="1" applyBorder="1" applyAlignment="1" applyProtection="1">
      <alignment horizontal="right"/>
      <protection locked="0"/>
    </xf>
    <xf numFmtId="0" fontId="21" fillId="35" borderId="20" xfId="55" applyFont="1" applyFill="1" applyBorder="1" applyAlignment="1" applyProtection="1">
      <alignment horizontal="right"/>
      <protection locked="0"/>
    </xf>
    <xf numFmtId="0" fontId="20" fillId="35" borderId="21" xfId="55" applyFont="1" applyFill="1" applyBorder="1">
      <alignment/>
      <protection/>
    </xf>
    <xf numFmtId="0" fontId="20" fillId="35" borderId="19" xfId="55" applyFont="1" applyFill="1" applyBorder="1" applyAlignment="1">
      <alignment horizontal="center" vertical="center"/>
      <protection/>
    </xf>
    <xf numFmtId="0" fontId="20" fillId="35" borderId="20" xfId="55" applyFont="1" applyFill="1" applyBorder="1" applyAlignment="1">
      <alignment horizontal="center" vertical="center"/>
      <protection/>
    </xf>
    <xf numFmtId="164" fontId="21" fillId="35" borderId="19" xfId="55" applyNumberFormat="1" applyFont="1" applyFill="1" applyBorder="1">
      <alignment/>
      <protection/>
    </xf>
    <xf numFmtId="0" fontId="21" fillId="35" borderId="19" xfId="55" applyFont="1" applyFill="1" applyBorder="1">
      <alignment/>
      <protection/>
    </xf>
    <xf numFmtId="164" fontId="21" fillId="35" borderId="0" xfId="55" applyNumberFormat="1" applyFont="1" applyFill="1" applyBorder="1">
      <alignment/>
      <protection/>
    </xf>
    <xf numFmtId="0" fontId="21" fillId="35" borderId="0" xfId="55" applyFont="1" applyFill="1" applyBorder="1">
      <alignment/>
      <protection/>
    </xf>
    <xf numFmtId="164" fontId="21" fillId="35" borderId="20" xfId="55" applyNumberFormat="1" applyFont="1" applyFill="1" applyBorder="1">
      <alignment/>
      <protection/>
    </xf>
    <xf numFmtId="0" fontId="21" fillId="35" borderId="20" xfId="55" applyFont="1" applyFill="1" applyBorder="1">
      <alignment/>
      <protection/>
    </xf>
    <xf numFmtId="1" fontId="21" fillId="35" borderId="19" xfId="55" applyNumberFormat="1" applyFont="1" applyFill="1" applyBorder="1">
      <alignment/>
      <protection/>
    </xf>
    <xf numFmtId="1" fontId="21" fillId="35" borderId="0" xfId="55" applyNumberFormat="1" applyFont="1" applyFill="1" applyBorder="1">
      <alignment/>
      <protection/>
    </xf>
    <xf numFmtId="1" fontId="21" fillId="35" borderId="20" xfId="55" applyNumberFormat="1" applyFont="1" applyFill="1" applyBorder="1">
      <alignment/>
      <protection/>
    </xf>
    <xf numFmtId="0" fontId="20" fillId="35" borderId="21" xfId="55" applyFont="1" applyFill="1" applyBorder="1" applyAlignment="1">
      <alignment vertical="center"/>
      <protection/>
    </xf>
    <xf numFmtId="0" fontId="20" fillId="35" borderId="19" xfId="55" applyFont="1" applyFill="1" applyBorder="1" applyAlignment="1">
      <alignment horizontal="center"/>
      <protection/>
    </xf>
    <xf numFmtId="0" fontId="20" fillId="35" borderId="20" xfId="55" applyFont="1" applyFill="1" applyBorder="1" applyAlignment="1">
      <alignment horizontal="center"/>
      <protection/>
    </xf>
    <xf numFmtId="0" fontId="22" fillId="35" borderId="0" xfId="55" applyFont="1" applyFill="1" applyAlignment="1">
      <alignment horizontal="left"/>
      <protection/>
    </xf>
    <xf numFmtId="0" fontId="20" fillId="35" borderId="0" xfId="55" applyFont="1" applyFill="1" applyBorder="1">
      <alignment/>
      <protection/>
    </xf>
    <xf numFmtId="0" fontId="20" fillId="35" borderId="20" xfId="55" applyFont="1" applyFill="1" applyBorder="1">
      <alignment/>
      <protection/>
    </xf>
    <xf numFmtId="49" fontId="20" fillId="35" borderId="19" xfId="55" applyNumberFormat="1" applyFont="1" applyFill="1" applyBorder="1" applyAlignment="1">
      <alignment horizontal="right"/>
      <protection/>
    </xf>
    <xf numFmtId="49" fontId="20" fillId="35" borderId="0" xfId="55" applyNumberFormat="1" applyFont="1" applyFill="1" applyBorder="1" applyAlignment="1">
      <alignment horizontal="right"/>
      <protection/>
    </xf>
    <xf numFmtId="49" fontId="20" fillId="35" borderId="20" xfId="55" applyNumberFormat="1" applyFont="1" applyFill="1" applyBorder="1" applyAlignment="1">
      <alignment horizontal="right"/>
      <protection/>
    </xf>
    <xf numFmtId="0" fontId="44" fillId="0" borderId="0" xfId="0" applyFont="1" applyAlignment="1" applyProtection="1">
      <alignment/>
      <protection hidden="1"/>
    </xf>
    <xf numFmtId="0" fontId="22" fillId="35" borderId="0" xfId="55" applyFont="1" applyFill="1" applyAlignment="1" applyProtection="1">
      <alignment horizontal="center"/>
      <protection locked="0"/>
    </xf>
    <xf numFmtId="0" fontId="24" fillId="35" borderId="21" xfId="55" applyFont="1" applyFill="1" applyBorder="1" applyAlignment="1">
      <alignment horizontal="left" vertical="center"/>
      <protection/>
    </xf>
    <xf numFmtId="0" fontId="45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6.7109375" style="21" customWidth="1"/>
    <col min="3" max="9" width="20.7109375" style="21" customWidth="1"/>
    <col min="10" max="10" width="9.140625" style="21" customWidth="1"/>
    <col min="11" max="12" width="9.28125" style="21" bestFit="1" customWidth="1"/>
    <col min="13" max="13" width="9.421875" style="21" bestFit="1" customWidth="1"/>
    <col min="14" max="16384" width="9.140625" style="21" customWidth="1"/>
  </cols>
  <sheetData>
    <row r="2" spans="2:9" ht="18.75">
      <c r="B2" s="29"/>
      <c r="C2" s="71" t="s">
        <v>88</v>
      </c>
      <c r="D2" s="71"/>
      <c r="E2" s="71"/>
      <c r="F2" s="71"/>
      <c r="G2" s="71"/>
      <c r="H2" s="71"/>
      <c r="I2" s="71"/>
    </row>
    <row r="3" spans="2:9" ht="12.75">
      <c r="B3" s="29"/>
      <c r="C3" s="29"/>
      <c r="D3" s="29"/>
      <c r="E3" s="29"/>
      <c r="F3" s="29"/>
      <c r="G3" s="29"/>
      <c r="H3" s="29"/>
      <c r="I3" s="29"/>
    </row>
    <row r="4" spans="2:9" s="26" customFormat="1" ht="30" customHeight="1">
      <c r="B4" s="30"/>
      <c r="C4" s="31" t="s">
        <v>83</v>
      </c>
      <c r="D4" s="31" t="s">
        <v>85</v>
      </c>
      <c r="E4" s="31" t="s">
        <v>82</v>
      </c>
      <c r="F4" s="31" t="s">
        <v>61</v>
      </c>
      <c r="G4" s="31" t="s">
        <v>62</v>
      </c>
      <c r="H4" s="31" t="s">
        <v>63</v>
      </c>
      <c r="I4" s="31" t="s">
        <v>64</v>
      </c>
    </row>
    <row r="5" spans="2:9" s="28" customFormat="1" ht="30" customHeight="1">
      <c r="B5" s="32"/>
      <c r="C5" s="33" t="s">
        <v>84</v>
      </c>
      <c r="D5" s="33" t="s">
        <v>86</v>
      </c>
      <c r="E5" s="33" t="s">
        <v>87</v>
      </c>
      <c r="F5" s="33"/>
      <c r="G5" s="33"/>
      <c r="H5" s="33"/>
      <c r="I5" s="33"/>
    </row>
    <row r="6" spans="2:9" ht="12.75">
      <c r="B6" s="67" t="s">
        <v>81</v>
      </c>
      <c r="C6" s="34" t="s">
        <v>44</v>
      </c>
      <c r="D6" s="34">
        <v>100</v>
      </c>
      <c r="E6" s="34" t="s">
        <v>44</v>
      </c>
      <c r="F6" s="34" t="s">
        <v>44</v>
      </c>
      <c r="G6" s="34" t="s">
        <v>44</v>
      </c>
      <c r="H6" s="34" t="s">
        <v>44</v>
      </c>
      <c r="I6" s="34" t="s">
        <v>44</v>
      </c>
    </row>
    <row r="7" spans="2:13" ht="12.75">
      <c r="B7" s="68" t="s">
        <v>65</v>
      </c>
      <c r="C7" s="35">
        <v>100</v>
      </c>
      <c r="D7" s="35">
        <v>102.3</v>
      </c>
      <c r="E7" s="35">
        <v>2.3</v>
      </c>
      <c r="F7" s="35">
        <v>31.9</v>
      </c>
      <c r="G7" s="35" t="s">
        <v>44</v>
      </c>
      <c r="H7" s="35" t="s">
        <v>44</v>
      </c>
      <c r="I7" s="35" t="s">
        <v>44</v>
      </c>
      <c r="L7" s="24"/>
      <c r="M7" s="24"/>
    </row>
    <row r="8" spans="2:13" ht="12.75">
      <c r="B8" s="68" t="s">
        <v>66</v>
      </c>
      <c r="C8" s="35">
        <v>102.3</v>
      </c>
      <c r="D8" s="35">
        <v>101.9</v>
      </c>
      <c r="E8" s="35">
        <v>-0.4</v>
      </c>
      <c r="F8" s="35">
        <v>-4.6</v>
      </c>
      <c r="G8" s="35" t="s">
        <v>44</v>
      </c>
      <c r="H8" s="35" t="s">
        <v>44</v>
      </c>
      <c r="I8" s="35" t="s">
        <v>44</v>
      </c>
      <c r="L8" s="24"/>
      <c r="M8" s="24"/>
    </row>
    <row r="9" spans="2:13" ht="12.75">
      <c r="B9" s="68" t="s">
        <v>67</v>
      </c>
      <c r="C9" s="35">
        <v>101.9</v>
      </c>
      <c r="D9" s="35">
        <v>102.7</v>
      </c>
      <c r="E9" s="35">
        <v>0.8</v>
      </c>
      <c r="F9" s="35">
        <v>9.9</v>
      </c>
      <c r="G9" s="35">
        <v>11.4</v>
      </c>
      <c r="H9" s="35" t="s">
        <v>44</v>
      </c>
      <c r="I9" s="35" t="s">
        <v>44</v>
      </c>
      <c r="L9" s="24"/>
      <c r="M9" s="24"/>
    </row>
    <row r="10" spans="2:13" ht="12.75">
      <c r="B10" s="68" t="s">
        <v>68</v>
      </c>
      <c r="C10" s="35">
        <v>102.7</v>
      </c>
      <c r="D10" s="35">
        <v>102.5</v>
      </c>
      <c r="E10" s="35">
        <v>-0.2</v>
      </c>
      <c r="F10" s="35">
        <v>-2.6</v>
      </c>
      <c r="G10" s="35">
        <v>0.7</v>
      </c>
      <c r="H10" s="35" t="s">
        <v>44</v>
      </c>
      <c r="I10" s="35" t="s">
        <v>44</v>
      </c>
      <c r="L10" s="24"/>
      <c r="M10" s="24"/>
    </row>
    <row r="11" spans="2:13" ht="12.75">
      <c r="B11" s="68" t="s">
        <v>69</v>
      </c>
      <c r="C11" s="35">
        <v>102.5</v>
      </c>
      <c r="D11" s="35">
        <v>102.9</v>
      </c>
      <c r="E11" s="35">
        <v>0.3</v>
      </c>
      <c r="F11" s="35">
        <v>4</v>
      </c>
      <c r="G11" s="35">
        <v>3.6</v>
      </c>
      <c r="H11" s="35" t="s">
        <v>44</v>
      </c>
      <c r="I11" s="35" t="s">
        <v>44</v>
      </c>
      <c r="L11" s="24"/>
      <c r="M11" s="24"/>
    </row>
    <row r="12" spans="2:13" ht="12.75">
      <c r="B12" s="68" t="s">
        <v>70</v>
      </c>
      <c r="C12" s="35">
        <v>102.9</v>
      </c>
      <c r="D12" s="35">
        <v>104.2</v>
      </c>
      <c r="E12" s="35">
        <v>1.3</v>
      </c>
      <c r="F12" s="35">
        <v>17</v>
      </c>
      <c r="G12" s="35">
        <v>5.8</v>
      </c>
      <c r="H12" s="35">
        <v>8.6</v>
      </c>
      <c r="I12" s="35" t="s">
        <v>44</v>
      </c>
      <c r="L12" s="24"/>
      <c r="M12" s="24"/>
    </row>
    <row r="13" spans="2:13" ht="12.75">
      <c r="B13" s="68" t="s">
        <v>71</v>
      </c>
      <c r="C13" s="35">
        <v>104.2</v>
      </c>
      <c r="D13" s="35">
        <v>104.5</v>
      </c>
      <c r="E13" s="35">
        <v>0.2</v>
      </c>
      <c r="F13" s="35">
        <v>2.8</v>
      </c>
      <c r="G13" s="35">
        <v>7.8</v>
      </c>
      <c r="H13" s="35">
        <v>4.2</v>
      </c>
      <c r="I13" s="35" t="s">
        <v>44</v>
      </c>
      <c r="L13" s="24"/>
      <c r="M13" s="24"/>
    </row>
    <row r="14" spans="2:13" ht="12.75">
      <c r="B14" s="68" t="s">
        <v>72</v>
      </c>
      <c r="C14" s="35">
        <v>104.5</v>
      </c>
      <c r="D14" s="35">
        <v>105</v>
      </c>
      <c r="E14" s="35">
        <v>0.5</v>
      </c>
      <c r="F14" s="35">
        <v>6.2</v>
      </c>
      <c r="G14" s="35">
        <v>8.5</v>
      </c>
      <c r="H14" s="35">
        <v>6.1</v>
      </c>
      <c r="I14" s="35" t="s">
        <v>44</v>
      </c>
      <c r="L14" s="24"/>
      <c r="M14" s="24"/>
    </row>
    <row r="15" spans="2:13" ht="12.75">
      <c r="B15" s="68" t="s">
        <v>122</v>
      </c>
      <c r="C15" s="35">
        <v>105</v>
      </c>
      <c r="D15" s="35">
        <v>104.8</v>
      </c>
      <c r="E15" s="35">
        <v>-0.2</v>
      </c>
      <c r="F15" s="35">
        <v>-1.8</v>
      </c>
      <c r="G15" s="35">
        <v>2.4</v>
      </c>
      <c r="H15" s="35">
        <v>4.1</v>
      </c>
      <c r="I15" s="35" t="s">
        <v>44</v>
      </c>
      <c r="L15" s="24"/>
      <c r="M15" s="24"/>
    </row>
    <row r="16" spans="2:13" ht="12.75">
      <c r="B16" s="68" t="s">
        <v>73</v>
      </c>
      <c r="C16" s="35">
        <v>104.8</v>
      </c>
      <c r="D16" s="35">
        <v>103.9</v>
      </c>
      <c r="E16" s="35">
        <v>-0.9</v>
      </c>
      <c r="F16" s="35">
        <v>-10.4</v>
      </c>
      <c r="G16" s="35">
        <v>-2.2</v>
      </c>
      <c r="H16" s="35">
        <v>2.7</v>
      </c>
      <c r="I16" s="35" t="s">
        <v>44</v>
      </c>
      <c r="L16" s="24"/>
      <c r="M16" s="24"/>
    </row>
    <row r="17" spans="2:13" ht="12.75">
      <c r="B17" s="68" t="s">
        <v>74</v>
      </c>
      <c r="C17" s="35">
        <v>103.9</v>
      </c>
      <c r="D17" s="35">
        <v>104.1</v>
      </c>
      <c r="E17" s="35">
        <v>0.2</v>
      </c>
      <c r="F17" s="35">
        <v>2.1</v>
      </c>
      <c r="G17" s="35">
        <v>-3.5</v>
      </c>
      <c r="H17" s="35">
        <v>2.3</v>
      </c>
      <c r="I17" s="35" t="s">
        <v>44</v>
      </c>
      <c r="L17" s="24"/>
      <c r="M17" s="24"/>
    </row>
    <row r="18" spans="2:13" ht="12.75">
      <c r="B18" s="68" t="s">
        <v>75</v>
      </c>
      <c r="C18" s="35">
        <v>104.1</v>
      </c>
      <c r="D18" s="35">
        <v>104.2</v>
      </c>
      <c r="E18" s="35">
        <v>0.1</v>
      </c>
      <c r="F18" s="35">
        <v>1.3</v>
      </c>
      <c r="G18" s="35">
        <v>-2.5</v>
      </c>
      <c r="H18" s="35">
        <v>-0.1</v>
      </c>
      <c r="I18" s="35">
        <v>4.2</v>
      </c>
      <c r="L18" s="24"/>
      <c r="M18" s="24"/>
    </row>
    <row r="19" spans="2:9" ht="12.75">
      <c r="B19" s="68" t="s">
        <v>77</v>
      </c>
      <c r="C19" s="35">
        <v>104.2</v>
      </c>
      <c r="D19" s="35">
        <v>105</v>
      </c>
      <c r="E19" s="35">
        <v>0.8</v>
      </c>
      <c r="F19" s="35">
        <v>10.2</v>
      </c>
      <c r="G19" s="35">
        <v>4.5</v>
      </c>
      <c r="H19" s="35">
        <v>1.1</v>
      </c>
      <c r="I19" s="35">
        <v>2.6</v>
      </c>
    </row>
    <row r="20" spans="2:13" ht="12.75">
      <c r="B20" s="68" t="s">
        <v>78</v>
      </c>
      <c r="C20" s="35">
        <v>105</v>
      </c>
      <c r="D20" s="35">
        <v>105.3</v>
      </c>
      <c r="E20" s="35">
        <v>0.3</v>
      </c>
      <c r="F20" s="35">
        <v>3.4</v>
      </c>
      <c r="G20" s="35">
        <v>4.9</v>
      </c>
      <c r="H20" s="35">
        <v>0.6</v>
      </c>
      <c r="I20" s="35">
        <v>3.3</v>
      </c>
      <c r="L20" s="24"/>
      <c r="M20" s="24"/>
    </row>
    <row r="21" spans="2:13" ht="12.75">
      <c r="B21" s="68" t="s">
        <v>79</v>
      </c>
      <c r="C21" s="35">
        <v>105.3</v>
      </c>
      <c r="D21" s="35">
        <v>106.2</v>
      </c>
      <c r="E21" s="35">
        <v>0.8</v>
      </c>
      <c r="F21" s="35">
        <v>10.4</v>
      </c>
      <c r="G21" s="35">
        <v>8</v>
      </c>
      <c r="H21" s="35">
        <v>2.6</v>
      </c>
      <c r="I21" s="35">
        <v>3.3</v>
      </c>
      <c r="L21" s="24"/>
      <c r="M21" s="24"/>
    </row>
    <row r="22" spans="2:13" ht="12.75">
      <c r="B22" s="69" t="s">
        <v>80</v>
      </c>
      <c r="C22" s="37">
        <v>106.2</v>
      </c>
      <c r="D22" s="37" t="s">
        <v>44</v>
      </c>
      <c r="E22" s="37" t="s">
        <v>44</v>
      </c>
      <c r="F22" s="37" t="s">
        <v>44</v>
      </c>
      <c r="G22" s="37" t="s">
        <v>44</v>
      </c>
      <c r="H22" s="37" t="s">
        <v>44</v>
      </c>
      <c r="I22" s="37" t="s">
        <v>44</v>
      </c>
      <c r="L22" s="24"/>
      <c r="M22" s="24"/>
    </row>
    <row r="23" spans="2:9" ht="12.75">
      <c r="B23" s="38"/>
      <c r="C23" s="38"/>
      <c r="D23" s="38"/>
      <c r="E23" s="38"/>
      <c r="F23" s="38"/>
      <c r="G23" s="38"/>
      <c r="H23" s="38"/>
      <c r="I23" s="38"/>
    </row>
    <row r="24" spans="2:9" ht="12.75">
      <c r="B24" s="36" t="s">
        <v>76</v>
      </c>
      <c r="C24" s="37" t="s">
        <v>44</v>
      </c>
      <c r="D24" s="37">
        <v>103.7</v>
      </c>
      <c r="E24" s="37" t="s">
        <v>44</v>
      </c>
      <c r="F24" s="37" t="s">
        <v>44</v>
      </c>
      <c r="G24" s="37" t="s">
        <v>44</v>
      </c>
      <c r="H24" s="37" t="s">
        <v>44</v>
      </c>
      <c r="I24" s="37" t="s">
        <v>44</v>
      </c>
    </row>
    <row r="25" ht="12.75">
      <c r="B25" s="25"/>
    </row>
    <row r="29" spans="2:10" ht="12.75"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12.75"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1">
    <mergeCell ref="C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4.7109375" style="21" customWidth="1"/>
    <col min="3" max="8" width="20.7109375" style="21" customWidth="1"/>
    <col min="9" max="16384" width="9.140625" style="21" customWidth="1"/>
  </cols>
  <sheetData>
    <row r="1" ht="12.75">
      <c r="A1" s="22"/>
    </row>
    <row r="2" spans="2:8" ht="18.75">
      <c r="B2" s="41" t="s">
        <v>89</v>
      </c>
      <c r="C2" s="41"/>
      <c r="D2" s="41"/>
      <c r="E2" s="41"/>
      <c r="F2" s="41"/>
      <c r="G2" s="41"/>
      <c r="H2" s="41"/>
    </row>
    <row r="3" spans="2:8" ht="12.75">
      <c r="B3" s="29"/>
      <c r="C3" s="29"/>
      <c r="D3" s="29"/>
      <c r="E3" s="29"/>
      <c r="F3" s="29"/>
      <c r="G3" s="29"/>
      <c r="H3" s="29"/>
    </row>
    <row r="4" spans="2:8" s="40" customFormat="1" ht="30" customHeight="1">
      <c r="B4" s="43"/>
      <c r="C4" s="44" t="s">
        <v>56</v>
      </c>
      <c r="D4" s="44" t="s">
        <v>57</v>
      </c>
      <c r="E4" s="44" t="s">
        <v>58</v>
      </c>
      <c r="F4" s="44" t="s">
        <v>59</v>
      </c>
      <c r="G4" s="44" t="s">
        <v>60</v>
      </c>
      <c r="H4" s="44" t="s">
        <v>123</v>
      </c>
    </row>
    <row r="5" spans="1:16" ht="12.75">
      <c r="A5" s="22"/>
      <c r="B5" s="67" t="s">
        <v>65</v>
      </c>
      <c r="C5" s="45">
        <v>4569518</v>
      </c>
      <c r="D5" s="45">
        <v>471570</v>
      </c>
      <c r="E5" s="45">
        <v>23749</v>
      </c>
      <c r="F5" s="45">
        <v>1603</v>
      </c>
      <c r="G5" s="34">
        <v>501.1</v>
      </c>
      <c r="H5" s="34">
        <v>100</v>
      </c>
      <c r="K5" s="23"/>
      <c r="L5" s="23"/>
      <c r="M5" s="23"/>
      <c r="N5" s="23"/>
      <c r="O5" s="23"/>
      <c r="P5" s="23"/>
    </row>
    <row r="6" spans="2:8" ht="12.75">
      <c r="B6" s="68" t="s">
        <v>66</v>
      </c>
      <c r="C6" s="46">
        <v>4676313</v>
      </c>
      <c r="D6" s="46">
        <v>482592</v>
      </c>
      <c r="E6" s="46">
        <v>24304</v>
      </c>
      <c r="F6" s="46">
        <v>1640</v>
      </c>
      <c r="G6" s="35">
        <v>512.8</v>
      </c>
      <c r="H6" s="35">
        <v>102.3</v>
      </c>
    </row>
    <row r="7" spans="2:8" ht="12.75">
      <c r="B7" s="68" t="s">
        <v>67</v>
      </c>
      <c r="C7" s="46">
        <v>4657952</v>
      </c>
      <c r="D7" s="46">
        <v>480697</v>
      </c>
      <c r="E7" s="46">
        <v>24209</v>
      </c>
      <c r="F7" s="46">
        <v>1634</v>
      </c>
      <c r="G7" s="35">
        <v>510.8</v>
      </c>
      <c r="H7" s="35">
        <v>101.9</v>
      </c>
    </row>
    <row r="8" spans="2:8" ht="12.75">
      <c r="B8" s="68" t="s">
        <v>68</v>
      </c>
      <c r="C8" s="47">
        <v>4694842</v>
      </c>
      <c r="D8" s="47">
        <v>484504</v>
      </c>
      <c r="E8" s="47">
        <v>24401</v>
      </c>
      <c r="F8" s="47">
        <v>1647</v>
      </c>
      <c r="G8" s="35">
        <v>514.8</v>
      </c>
      <c r="H8" s="35">
        <v>102.7</v>
      </c>
    </row>
    <row r="9" spans="2:8" ht="12.75">
      <c r="B9" s="68" t="s">
        <v>69</v>
      </c>
      <c r="C9" s="47">
        <v>4684532</v>
      </c>
      <c r="D9" s="47">
        <v>483440</v>
      </c>
      <c r="E9" s="47">
        <v>24347</v>
      </c>
      <c r="F9" s="47">
        <v>1643</v>
      </c>
      <c r="G9" s="35">
        <v>513.7</v>
      </c>
      <c r="H9" s="35">
        <v>102.5</v>
      </c>
    </row>
    <row r="10" spans="2:8" ht="12.75">
      <c r="B10" s="68" t="s">
        <v>70</v>
      </c>
      <c r="C10" s="47">
        <v>4699877</v>
      </c>
      <c r="D10" s="47">
        <v>485023</v>
      </c>
      <c r="E10" s="47">
        <v>24427</v>
      </c>
      <c r="F10" s="47">
        <v>1648</v>
      </c>
      <c r="G10" s="35">
        <v>515.4</v>
      </c>
      <c r="H10" s="35">
        <v>102.9</v>
      </c>
    </row>
    <row r="11" spans="2:8" ht="12.75">
      <c r="B11" s="68" t="s">
        <v>71</v>
      </c>
      <c r="C11" s="47">
        <v>4761714</v>
      </c>
      <c r="D11" s="47">
        <v>491405</v>
      </c>
      <c r="E11" s="47">
        <v>24748</v>
      </c>
      <c r="F11" s="47">
        <v>1670</v>
      </c>
      <c r="G11" s="35">
        <v>522.2</v>
      </c>
      <c r="H11" s="35">
        <v>104.2</v>
      </c>
    </row>
    <row r="12" spans="2:8" ht="12.75">
      <c r="B12" s="68" t="s">
        <v>72</v>
      </c>
      <c r="C12" s="47">
        <v>4772862</v>
      </c>
      <c r="D12" s="47">
        <v>492555</v>
      </c>
      <c r="E12" s="47">
        <v>24806</v>
      </c>
      <c r="F12" s="47">
        <v>1674</v>
      </c>
      <c r="G12" s="35">
        <v>523.4</v>
      </c>
      <c r="H12" s="35">
        <v>104.5</v>
      </c>
    </row>
    <row r="13" spans="2:8" ht="12.75">
      <c r="B13" s="68" t="s">
        <v>122</v>
      </c>
      <c r="C13" s="47">
        <v>4797024</v>
      </c>
      <c r="D13" s="47">
        <v>495049</v>
      </c>
      <c r="E13" s="47">
        <v>24932</v>
      </c>
      <c r="F13" s="47">
        <v>1683</v>
      </c>
      <c r="G13" s="35">
        <v>526</v>
      </c>
      <c r="H13" s="35">
        <v>105</v>
      </c>
    </row>
    <row r="14" spans="2:8" ht="12.75">
      <c r="B14" s="68" t="s">
        <v>73</v>
      </c>
      <c r="C14" s="47">
        <v>4789810</v>
      </c>
      <c r="D14" s="47">
        <v>494304</v>
      </c>
      <c r="E14" s="47">
        <v>24894</v>
      </c>
      <c r="F14" s="47">
        <v>1680</v>
      </c>
      <c r="G14" s="35">
        <v>525.3</v>
      </c>
      <c r="H14" s="35">
        <v>104.8</v>
      </c>
    </row>
    <row r="15" spans="2:8" ht="12.75">
      <c r="B15" s="68" t="s">
        <v>74</v>
      </c>
      <c r="C15" s="47">
        <v>4746263</v>
      </c>
      <c r="D15" s="47">
        <v>489810</v>
      </c>
      <c r="E15" s="47">
        <v>24668</v>
      </c>
      <c r="F15" s="47">
        <v>1665</v>
      </c>
      <c r="G15" s="35">
        <v>520.5</v>
      </c>
      <c r="H15" s="35">
        <v>103.9</v>
      </c>
    </row>
    <row r="16" spans="2:8" ht="12.75">
      <c r="B16" s="68" t="s">
        <v>75</v>
      </c>
      <c r="C16" s="47">
        <v>4754622</v>
      </c>
      <c r="D16" s="47">
        <v>490673</v>
      </c>
      <c r="E16" s="47">
        <v>24711</v>
      </c>
      <c r="F16" s="47">
        <v>1668</v>
      </c>
      <c r="G16" s="35">
        <v>521.4</v>
      </c>
      <c r="H16" s="35">
        <v>104.1</v>
      </c>
    </row>
    <row r="17" spans="1:8" ht="12.75">
      <c r="A17" s="22"/>
      <c r="B17" s="68" t="s">
        <v>77</v>
      </c>
      <c r="C17" s="46">
        <v>4759885</v>
      </c>
      <c r="D17" s="46">
        <v>491216</v>
      </c>
      <c r="E17" s="46">
        <v>24739</v>
      </c>
      <c r="F17" s="46">
        <v>1669</v>
      </c>
      <c r="G17" s="35">
        <v>522</v>
      </c>
      <c r="H17" s="35">
        <v>104.2</v>
      </c>
    </row>
    <row r="18" spans="2:8" ht="12.75">
      <c r="B18" s="68" t="s">
        <v>78</v>
      </c>
      <c r="C18" s="46">
        <v>4798564</v>
      </c>
      <c r="D18" s="46">
        <v>495208</v>
      </c>
      <c r="E18" s="46">
        <v>24940</v>
      </c>
      <c r="F18" s="46">
        <v>1683</v>
      </c>
      <c r="G18" s="35">
        <v>526.2</v>
      </c>
      <c r="H18" s="35">
        <v>105</v>
      </c>
    </row>
    <row r="19" spans="2:8" ht="12.75">
      <c r="B19" s="68" t="s">
        <v>79</v>
      </c>
      <c r="C19" s="46">
        <v>4812058</v>
      </c>
      <c r="D19" s="46">
        <v>496600</v>
      </c>
      <c r="E19" s="46">
        <v>25010</v>
      </c>
      <c r="F19" s="46">
        <v>1688</v>
      </c>
      <c r="G19" s="35">
        <v>527.7</v>
      </c>
      <c r="H19" s="35">
        <v>105.3</v>
      </c>
    </row>
    <row r="20" spans="2:8" ht="12.75">
      <c r="B20" s="69" t="s">
        <v>80</v>
      </c>
      <c r="C20" s="48">
        <v>4852038</v>
      </c>
      <c r="D20" s="48">
        <v>500726</v>
      </c>
      <c r="E20" s="48">
        <v>25218</v>
      </c>
      <c r="F20" s="48">
        <v>1702</v>
      </c>
      <c r="G20" s="37">
        <v>532.1</v>
      </c>
      <c r="H20" s="37">
        <v>106.2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2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20.7109375" style="21" customWidth="1"/>
    <col min="3" max="9" width="13.7109375" style="21" customWidth="1"/>
    <col min="10" max="10" width="16.7109375" style="21" customWidth="1"/>
    <col min="11" max="17" width="13.7109375" style="21" customWidth="1"/>
    <col min="18" max="18" width="16.7109375" style="21" customWidth="1"/>
    <col min="19" max="25" width="13.7109375" style="21" customWidth="1"/>
    <col min="26" max="26" width="16.7109375" style="21" customWidth="1"/>
    <col min="27" max="16384" width="9.140625" style="21" customWidth="1"/>
  </cols>
  <sheetData>
    <row r="2" spans="2:26" ht="18.75">
      <c r="B2" s="42" t="s">
        <v>100</v>
      </c>
      <c r="C2" s="2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ht="24.75" customHeight="1">
      <c r="B4" s="49"/>
      <c r="C4" s="72" t="s">
        <v>45</v>
      </c>
      <c r="D4" s="72"/>
      <c r="E4" s="72"/>
      <c r="F4" s="72"/>
      <c r="G4" s="72"/>
      <c r="H4" s="72"/>
      <c r="I4" s="72"/>
      <c r="J4" s="72"/>
      <c r="K4" s="72" t="s">
        <v>46</v>
      </c>
      <c r="L4" s="72"/>
      <c r="M4" s="72"/>
      <c r="N4" s="72"/>
      <c r="O4" s="72"/>
      <c r="P4" s="72"/>
      <c r="Q4" s="72"/>
      <c r="R4" s="72"/>
      <c r="S4" s="72" t="s">
        <v>47</v>
      </c>
      <c r="T4" s="72"/>
      <c r="U4" s="72"/>
      <c r="V4" s="72"/>
      <c r="W4" s="72"/>
      <c r="X4" s="72"/>
      <c r="Y4" s="72"/>
      <c r="Z4" s="72"/>
    </row>
    <row r="5" spans="2:26" s="40" customFormat="1" ht="15" customHeight="1">
      <c r="B5" s="50"/>
      <c r="C5" s="50" t="s">
        <v>54</v>
      </c>
      <c r="D5" s="50" t="s">
        <v>55</v>
      </c>
      <c r="E5" s="50" t="s">
        <v>91</v>
      </c>
      <c r="F5" s="50" t="s">
        <v>93</v>
      </c>
      <c r="G5" s="50" t="s">
        <v>94</v>
      </c>
      <c r="H5" s="50" t="s">
        <v>96</v>
      </c>
      <c r="I5" s="50" t="s">
        <v>98</v>
      </c>
      <c r="J5" s="50" t="s">
        <v>45</v>
      </c>
      <c r="K5" s="50" t="s">
        <v>54</v>
      </c>
      <c r="L5" s="50" t="s">
        <v>55</v>
      </c>
      <c r="M5" s="50" t="s">
        <v>91</v>
      </c>
      <c r="N5" s="50" t="s">
        <v>93</v>
      </c>
      <c r="O5" s="50" t="s">
        <v>94</v>
      </c>
      <c r="P5" s="50" t="s">
        <v>96</v>
      </c>
      <c r="Q5" s="50" t="s">
        <v>98</v>
      </c>
      <c r="R5" s="50" t="s">
        <v>45</v>
      </c>
      <c r="S5" s="50" t="s">
        <v>54</v>
      </c>
      <c r="T5" s="50" t="s">
        <v>55</v>
      </c>
      <c r="U5" s="50" t="s">
        <v>91</v>
      </c>
      <c r="V5" s="50" t="s">
        <v>93</v>
      </c>
      <c r="W5" s="50" t="s">
        <v>94</v>
      </c>
      <c r="X5" s="50" t="s">
        <v>96</v>
      </c>
      <c r="Y5" s="50" t="s">
        <v>98</v>
      </c>
      <c r="Z5" s="50" t="s">
        <v>45</v>
      </c>
    </row>
    <row r="6" spans="2:26" s="40" customFormat="1" ht="15" customHeight="1">
      <c r="B6" s="51"/>
      <c r="C6" s="51"/>
      <c r="D6" s="51"/>
      <c r="E6" s="51" t="s">
        <v>90</v>
      </c>
      <c r="F6" s="51" t="s">
        <v>92</v>
      </c>
      <c r="G6" s="51" t="s">
        <v>95</v>
      </c>
      <c r="H6" s="51" t="s">
        <v>97</v>
      </c>
      <c r="I6" s="51" t="s">
        <v>92</v>
      </c>
      <c r="J6" s="51" t="s">
        <v>99</v>
      </c>
      <c r="K6" s="51"/>
      <c r="L6" s="51"/>
      <c r="M6" s="51" t="s">
        <v>90</v>
      </c>
      <c r="N6" s="51" t="s">
        <v>92</v>
      </c>
      <c r="O6" s="51" t="s">
        <v>95</v>
      </c>
      <c r="P6" s="51" t="s">
        <v>97</v>
      </c>
      <c r="Q6" s="51" t="s">
        <v>92</v>
      </c>
      <c r="R6" s="51" t="s">
        <v>99</v>
      </c>
      <c r="S6" s="51"/>
      <c r="T6" s="51"/>
      <c r="U6" s="51" t="s">
        <v>90</v>
      </c>
      <c r="V6" s="51" t="s">
        <v>92</v>
      </c>
      <c r="W6" s="51" t="s">
        <v>95</v>
      </c>
      <c r="X6" s="51" t="s">
        <v>97</v>
      </c>
      <c r="Y6" s="51" t="s">
        <v>92</v>
      </c>
      <c r="Z6" s="51" t="s">
        <v>99</v>
      </c>
    </row>
    <row r="7" spans="2:26" ht="12.75">
      <c r="B7" s="67" t="s">
        <v>65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3" t="s">
        <v>44</v>
      </c>
      <c r="L7" s="53" t="s">
        <v>44</v>
      </c>
      <c r="M7" s="53" t="s">
        <v>44</v>
      </c>
      <c r="N7" s="53" t="s">
        <v>44</v>
      </c>
      <c r="O7" s="53" t="s">
        <v>44</v>
      </c>
      <c r="P7" s="53" t="s">
        <v>44</v>
      </c>
      <c r="Q7" s="53" t="s">
        <v>44</v>
      </c>
      <c r="R7" s="53" t="s">
        <v>44</v>
      </c>
      <c r="S7" s="53" t="s">
        <v>44</v>
      </c>
      <c r="T7" s="53" t="s">
        <v>44</v>
      </c>
      <c r="U7" s="53" t="s">
        <v>44</v>
      </c>
      <c r="V7" s="53" t="s">
        <v>44</v>
      </c>
      <c r="W7" s="53" t="s">
        <v>44</v>
      </c>
      <c r="X7" s="53" t="s">
        <v>44</v>
      </c>
      <c r="Y7" s="53" t="s">
        <v>44</v>
      </c>
      <c r="Z7" s="53" t="s">
        <v>44</v>
      </c>
    </row>
    <row r="8" spans="2:26" ht="12.75">
      <c r="B8" s="68" t="s">
        <v>66</v>
      </c>
      <c r="C8" s="54">
        <v>100.4</v>
      </c>
      <c r="D8" s="54">
        <v>100.9</v>
      </c>
      <c r="E8" s="54">
        <v>102.9</v>
      </c>
      <c r="F8" s="54">
        <v>102</v>
      </c>
      <c r="G8" s="54">
        <v>102.8</v>
      </c>
      <c r="H8" s="54">
        <v>101.2</v>
      </c>
      <c r="I8" s="54">
        <v>101.1</v>
      </c>
      <c r="J8" s="54">
        <v>102.3</v>
      </c>
      <c r="K8" s="54">
        <v>0.4</v>
      </c>
      <c r="L8" s="54">
        <v>0.9</v>
      </c>
      <c r="M8" s="54">
        <v>2.9</v>
      </c>
      <c r="N8" s="54">
        <v>2</v>
      </c>
      <c r="O8" s="54">
        <v>2.8</v>
      </c>
      <c r="P8" s="54">
        <v>1.2</v>
      </c>
      <c r="Q8" s="54">
        <v>1.1</v>
      </c>
      <c r="R8" s="54">
        <v>2.3</v>
      </c>
      <c r="S8" s="55">
        <v>25</v>
      </c>
      <c r="T8" s="55">
        <v>581</v>
      </c>
      <c r="U8" s="55">
        <v>3236</v>
      </c>
      <c r="V8" s="55">
        <v>1057</v>
      </c>
      <c r="W8" s="55">
        <v>3343</v>
      </c>
      <c r="X8" s="55">
        <v>1318</v>
      </c>
      <c r="Y8" s="55">
        <v>440</v>
      </c>
      <c r="Z8" s="55">
        <v>10000</v>
      </c>
    </row>
    <row r="9" spans="2:26" ht="12.75">
      <c r="B9" s="68" t="s">
        <v>67</v>
      </c>
      <c r="C9" s="54">
        <v>97.2</v>
      </c>
      <c r="D9" s="54">
        <v>100.2</v>
      </c>
      <c r="E9" s="54">
        <v>102.7</v>
      </c>
      <c r="F9" s="54">
        <v>101.6</v>
      </c>
      <c r="G9" s="54">
        <v>102.5</v>
      </c>
      <c r="H9" s="54">
        <v>100.4</v>
      </c>
      <c r="I9" s="54">
        <v>99.9</v>
      </c>
      <c r="J9" s="54">
        <v>101.9</v>
      </c>
      <c r="K9" s="54">
        <v>-3.2</v>
      </c>
      <c r="L9" s="54">
        <v>-0.7</v>
      </c>
      <c r="M9" s="54">
        <v>-0.2</v>
      </c>
      <c r="N9" s="54">
        <v>-0.4</v>
      </c>
      <c r="O9" s="54">
        <v>-0.2</v>
      </c>
      <c r="P9" s="54">
        <v>-0.9</v>
      </c>
      <c r="Q9" s="54">
        <v>-1.2</v>
      </c>
      <c r="R9" s="54">
        <v>-0.4</v>
      </c>
      <c r="S9" s="55">
        <v>25</v>
      </c>
      <c r="T9" s="55">
        <v>580</v>
      </c>
      <c r="U9" s="55">
        <v>3243</v>
      </c>
      <c r="V9" s="55">
        <v>1056</v>
      </c>
      <c r="W9" s="55">
        <v>3349</v>
      </c>
      <c r="X9" s="55">
        <v>1311</v>
      </c>
      <c r="Y9" s="55">
        <v>436</v>
      </c>
      <c r="Z9" s="55">
        <v>10000</v>
      </c>
    </row>
    <row r="10" spans="2:26" ht="12.75">
      <c r="B10" s="68" t="s">
        <v>68</v>
      </c>
      <c r="C10" s="54">
        <v>100.1</v>
      </c>
      <c r="D10" s="54">
        <v>101.1</v>
      </c>
      <c r="E10" s="54">
        <v>103.3</v>
      </c>
      <c r="F10" s="54">
        <v>102.3</v>
      </c>
      <c r="G10" s="54">
        <v>102.6</v>
      </c>
      <c r="H10" s="54">
        <v>103.4</v>
      </c>
      <c r="I10" s="54">
        <v>101.2</v>
      </c>
      <c r="J10" s="54">
        <v>102.7</v>
      </c>
      <c r="K10" s="54">
        <v>3</v>
      </c>
      <c r="L10" s="54">
        <v>0.9</v>
      </c>
      <c r="M10" s="54">
        <v>0.6</v>
      </c>
      <c r="N10" s="54">
        <v>0.7</v>
      </c>
      <c r="O10" s="54">
        <v>0.1</v>
      </c>
      <c r="P10" s="54">
        <v>3</v>
      </c>
      <c r="Q10" s="54">
        <v>1.4</v>
      </c>
      <c r="R10" s="54">
        <v>0.8</v>
      </c>
      <c r="S10" s="55">
        <v>25</v>
      </c>
      <c r="T10" s="55">
        <v>580</v>
      </c>
      <c r="U10" s="55">
        <v>3235</v>
      </c>
      <c r="V10" s="55">
        <v>1055</v>
      </c>
      <c r="W10" s="55">
        <v>3326</v>
      </c>
      <c r="X10" s="55">
        <v>1340</v>
      </c>
      <c r="Y10" s="55">
        <v>439</v>
      </c>
      <c r="Z10" s="55">
        <v>10000</v>
      </c>
    </row>
    <row r="11" spans="2:26" ht="12.75">
      <c r="B11" s="68" t="s">
        <v>69</v>
      </c>
      <c r="C11" s="54">
        <v>100.1</v>
      </c>
      <c r="D11" s="54">
        <v>102.4</v>
      </c>
      <c r="E11" s="54">
        <v>103.6</v>
      </c>
      <c r="F11" s="54">
        <v>102.8</v>
      </c>
      <c r="G11" s="54">
        <v>102.6</v>
      </c>
      <c r="H11" s="54">
        <v>99.4</v>
      </c>
      <c r="I11" s="54">
        <v>103</v>
      </c>
      <c r="J11" s="54">
        <v>102.5</v>
      </c>
      <c r="K11" s="54">
        <v>0</v>
      </c>
      <c r="L11" s="54">
        <v>1.4</v>
      </c>
      <c r="M11" s="54">
        <v>0.3</v>
      </c>
      <c r="N11" s="54">
        <v>0.5</v>
      </c>
      <c r="O11" s="54">
        <v>-0.1</v>
      </c>
      <c r="P11" s="54">
        <v>-3.8</v>
      </c>
      <c r="Q11" s="54">
        <v>1.8</v>
      </c>
      <c r="R11" s="54">
        <v>-0.2</v>
      </c>
      <c r="S11" s="55">
        <v>25</v>
      </c>
      <c r="T11" s="55">
        <v>590</v>
      </c>
      <c r="U11" s="55">
        <v>3253</v>
      </c>
      <c r="V11" s="55">
        <v>1062</v>
      </c>
      <c r="W11" s="55">
        <v>3331</v>
      </c>
      <c r="X11" s="55">
        <v>1292</v>
      </c>
      <c r="Y11" s="55">
        <v>447</v>
      </c>
      <c r="Z11" s="55">
        <v>10000</v>
      </c>
    </row>
    <row r="12" spans="2:26" ht="12.75">
      <c r="B12" s="68" t="s">
        <v>70</v>
      </c>
      <c r="C12" s="54">
        <v>100.1</v>
      </c>
      <c r="D12" s="54">
        <v>102.1</v>
      </c>
      <c r="E12" s="54">
        <v>104.7</v>
      </c>
      <c r="F12" s="54">
        <v>101.5</v>
      </c>
      <c r="G12" s="54">
        <v>102.3</v>
      </c>
      <c r="H12" s="54">
        <v>100.1</v>
      </c>
      <c r="I12" s="54">
        <v>105.8</v>
      </c>
      <c r="J12" s="54">
        <v>102.9</v>
      </c>
      <c r="K12" s="54">
        <v>0</v>
      </c>
      <c r="L12" s="54">
        <v>-0.3</v>
      </c>
      <c r="M12" s="54">
        <v>1.1</v>
      </c>
      <c r="N12" s="54">
        <v>-1.2</v>
      </c>
      <c r="O12" s="54">
        <v>-0.3</v>
      </c>
      <c r="P12" s="54">
        <v>0.7</v>
      </c>
      <c r="Q12" s="54">
        <v>2.7</v>
      </c>
      <c r="R12" s="54">
        <v>0.3</v>
      </c>
      <c r="S12" s="55">
        <v>25</v>
      </c>
      <c r="T12" s="55">
        <v>586</v>
      </c>
      <c r="U12" s="55">
        <v>3277</v>
      </c>
      <c r="V12" s="55">
        <v>1046</v>
      </c>
      <c r="W12" s="55">
        <v>3311</v>
      </c>
      <c r="X12" s="55">
        <v>1297</v>
      </c>
      <c r="Y12" s="55">
        <v>458</v>
      </c>
      <c r="Z12" s="55">
        <v>10000</v>
      </c>
    </row>
    <row r="13" spans="2:26" ht="12.75">
      <c r="B13" s="68" t="s">
        <v>71</v>
      </c>
      <c r="C13" s="54">
        <v>100.1</v>
      </c>
      <c r="D13" s="54">
        <v>105</v>
      </c>
      <c r="E13" s="54">
        <v>106.1</v>
      </c>
      <c r="F13" s="54">
        <v>103.6</v>
      </c>
      <c r="G13" s="54">
        <v>102.9</v>
      </c>
      <c r="H13" s="54">
        <v>101</v>
      </c>
      <c r="I13" s="54">
        <v>110.4</v>
      </c>
      <c r="J13" s="54">
        <v>104.2</v>
      </c>
      <c r="K13" s="54">
        <v>0</v>
      </c>
      <c r="L13" s="54">
        <v>2.8</v>
      </c>
      <c r="M13" s="54">
        <v>1.3</v>
      </c>
      <c r="N13" s="54">
        <v>2</v>
      </c>
      <c r="O13" s="54">
        <v>0.6</v>
      </c>
      <c r="P13" s="54">
        <v>0.9</v>
      </c>
      <c r="Q13" s="54">
        <v>4.3</v>
      </c>
      <c r="R13" s="54">
        <v>1.3</v>
      </c>
      <c r="S13" s="55">
        <v>25</v>
      </c>
      <c r="T13" s="55">
        <v>595</v>
      </c>
      <c r="U13" s="55">
        <v>3275</v>
      </c>
      <c r="V13" s="55">
        <v>1053</v>
      </c>
      <c r="W13" s="55">
        <v>3289</v>
      </c>
      <c r="X13" s="55">
        <v>1291</v>
      </c>
      <c r="Y13" s="55">
        <v>472</v>
      </c>
      <c r="Z13" s="55">
        <v>10000</v>
      </c>
    </row>
    <row r="14" spans="2:26" ht="12.75">
      <c r="B14" s="68" t="s">
        <v>72</v>
      </c>
      <c r="C14" s="54">
        <v>100.1</v>
      </c>
      <c r="D14" s="54">
        <v>105.4</v>
      </c>
      <c r="E14" s="54">
        <v>107.1</v>
      </c>
      <c r="F14" s="54">
        <v>103.6</v>
      </c>
      <c r="G14" s="54">
        <v>102.6</v>
      </c>
      <c r="H14" s="54">
        <v>100.8</v>
      </c>
      <c r="I14" s="54">
        <v>110.7</v>
      </c>
      <c r="J14" s="54">
        <v>104.5</v>
      </c>
      <c r="K14" s="54">
        <v>0</v>
      </c>
      <c r="L14" s="54">
        <v>0.4</v>
      </c>
      <c r="M14" s="54">
        <v>1</v>
      </c>
      <c r="N14" s="54">
        <v>0.1</v>
      </c>
      <c r="O14" s="54">
        <v>-0.3</v>
      </c>
      <c r="P14" s="54">
        <v>-0.2</v>
      </c>
      <c r="Q14" s="54">
        <v>0.3</v>
      </c>
      <c r="R14" s="54">
        <v>0.2</v>
      </c>
      <c r="S14" s="55">
        <v>24</v>
      </c>
      <c r="T14" s="55">
        <v>596</v>
      </c>
      <c r="U14" s="55">
        <v>3300</v>
      </c>
      <c r="V14" s="55">
        <v>1051</v>
      </c>
      <c r="W14" s="55">
        <v>3271</v>
      </c>
      <c r="X14" s="55">
        <v>1286</v>
      </c>
      <c r="Y14" s="55">
        <v>472</v>
      </c>
      <c r="Z14" s="55">
        <v>10000</v>
      </c>
    </row>
    <row r="15" spans="2:26" ht="12.75">
      <c r="B15" s="68" t="s">
        <v>122</v>
      </c>
      <c r="C15" s="54">
        <v>100.1</v>
      </c>
      <c r="D15" s="54">
        <v>105.4</v>
      </c>
      <c r="E15" s="54">
        <v>109.3</v>
      </c>
      <c r="F15" s="54">
        <v>104.3</v>
      </c>
      <c r="G15" s="54">
        <v>101.9</v>
      </c>
      <c r="H15" s="54">
        <v>100.8</v>
      </c>
      <c r="I15" s="54">
        <v>110.8</v>
      </c>
      <c r="J15" s="54">
        <v>105</v>
      </c>
      <c r="K15" s="54">
        <v>0</v>
      </c>
      <c r="L15" s="54">
        <v>-0.1</v>
      </c>
      <c r="M15" s="54">
        <v>2</v>
      </c>
      <c r="N15" s="54">
        <v>0.7</v>
      </c>
      <c r="O15" s="54">
        <v>-0.7</v>
      </c>
      <c r="P15" s="54">
        <v>0</v>
      </c>
      <c r="Q15" s="54">
        <v>0.1</v>
      </c>
      <c r="R15" s="54">
        <v>0.5</v>
      </c>
      <c r="S15" s="55">
        <v>24</v>
      </c>
      <c r="T15" s="55">
        <v>592</v>
      </c>
      <c r="U15" s="55">
        <v>3349</v>
      </c>
      <c r="V15" s="55">
        <v>1054</v>
      </c>
      <c r="W15" s="55">
        <v>3232</v>
      </c>
      <c r="X15" s="55">
        <v>1279</v>
      </c>
      <c r="Y15" s="55">
        <v>470</v>
      </c>
      <c r="Z15" s="55">
        <v>10000</v>
      </c>
    </row>
    <row r="16" spans="2:26" ht="12.75">
      <c r="B16" s="68" t="s">
        <v>73</v>
      </c>
      <c r="C16" s="54">
        <v>100.1</v>
      </c>
      <c r="D16" s="54">
        <v>103</v>
      </c>
      <c r="E16" s="54">
        <v>108.9</v>
      </c>
      <c r="F16" s="54">
        <v>105</v>
      </c>
      <c r="G16" s="54">
        <v>102</v>
      </c>
      <c r="H16" s="54">
        <v>102.2</v>
      </c>
      <c r="I16" s="54">
        <v>106.6</v>
      </c>
      <c r="J16" s="54">
        <v>104.8</v>
      </c>
      <c r="K16" s="54">
        <v>0</v>
      </c>
      <c r="L16" s="54">
        <v>-2.3</v>
      </c>
      <c r="M16" s="54">
        <v>-0.3</v>
      </c>
      <c r="N16" s="54">
        <v>0.6</v>
      </c>
      <c r="O16" s="54">
        <v>0.1</v>
      </c>
      <c r="P16" s="54">
        <v>1.4</v>
      </c>
      <c r="Q16" s="54">
        <v>-3.8</v>
      </c>
      <c r="R16" s="54">
        <v>-0.2</v>
      </c>
      <c r="S16" s="55">
        <v>24</v>
      </c>
      <c r="T16" s="55">
        <v>580</v>
      </c>
      <c r="U16" s="55">
        <v>3342</v>
      </c>
      <c r="V16" s="55">
        <v>1062</v>
      </c>
      <c r="W16" s="55">
        <v>3241</v>
      </c>
      <c r="X16" s="55">
        <v>1298</v>
      </c>
      <c r="Y16" s="55">
        <v>453</v>
      </c>
      <c r="Z16" s="55">
        <v>10000</v>
      </c>
    </row>
    <row r="17" spans="2:26" ht="12.75">
      <c r="B17" s="68" t="s">
        <v>74</v>
      </c>
      <c r="C17" s="54">
        <v>104</v>
      </c>
      <c r="D17" s="54">
        <v>102.4</v>
      </c>
      <c r="E17" s="54">
        <v>108.5</v>
      </c>
      <c r="F17" s="54">
        <v>103.1</v>
      </c>
      <c r="G17" s="54">
        <v>100.8</v>
      </c>
      <c r="H17" s="54">
        <v>100.5</v>
      </c>
      <c r="I17" s="54">
        <v>106.9</v>
      </c>
      <c r="J17" s="54">
        <v>103.9</v>
      </c>
      <c r="K17" s="54">
        <v>3.9</v>
      </c>
      <c r="L17" s="54">
        <v>-0.5</v>
      </c>
      <c r="M17" s="54">
        <v>-0.3</v>
      </c>
      <c r="N17" s="54">
        <v>-1.8</v>
      </c>
      <c r="O17" s="54">
        <v>-1.2</v>
      </c>
      <c r="P17" s="54">
        <v>-1.6</v>
      </c>
      <c r="Q17" s="54">
        <v>0.3</v>
      </c>
      <c r="R17" s="54">
        <v>-0.9</v>
      </c>
      <c r="S17" s="55">
        <v>26</v>
      </c>
      <c r="T17" s="55">
        <v>582</v>
      </c>
      <c r="U17" s="55">
        <v>3363</v>
      </c>
      <c r="V17" s="55">
        <v>1052</v>
      </c>
      <c r="W17" s="55">
        <v>3231</v>
      </c>
      <c r="X17" s="55">
        <v>1288</v>
      </c>
      <c r="Y17" s="55">
        <v>458</v>
      </c>
      <c r="Z17" s="55">
        <v>10000</v>
      </c>
    </row>
    <row r="18" spans="2:26" ht="12.75">
      <c r="B18" s="68" t="s">
        <v>75</v>
      </c>
      <c r="C18" s="54">
        <v>108.9</v>
      </c>
      <c r="D18" s="54">
        <v>103.2</v>
      </c>
      <c r="E18" s="54">
        <v>109.4</v>
      </c>
      <c r="F18" s="54">
        <v>104.6</v>
      </c>
      <c r="G18" s="54">
        <v>99.6</v>
      </c>
      <c r="H18" s="54">
        <v>100.5</v>
      </c>
      <c r="I18" s="54">
        <v>108.3</v>
      </c>
      <c r="J18" s="54">
        <v>104.1</v>
      </c>
      <c r="K18" s="54">
        <v>4.7</v>
      </c>
      <c r="L18" s="54">
        <v>0.7</v>
      </c>
      <c r="M18" s="54">
        <v>0.8</v>
      </c>
      <c r="N18" s="54">
        <v>1.5</v>
      </c>
      <c r="O18" s="54">
        <v>-1.1</v>
      </c>
      <c r="P18" s="54">
        <v>0</v>
      </c>
      <c r="Q18" s="54">
        <v>1.3</v>
      </c>
      <c r="R18" s="54">
        <v>0.2</v>
      </c>
      <c r="S18" s="55">
        <v>27</v>
      </c>
      <c r="T18" s="55">
        <v>585</v>
      </c>
      <c r="U18" s="55">
        <v>3385</v>
      </c>
      <c r="V18" s="55">
        <v>1065</v>
      </c>
      <c r="W18" s="55">
        <v>3188</v>
      </c>
      <c r="X18" s="55">
        <v>1286</v>
      </c>
      <c r="Y18" s="55">
        <v>464</v>
      </c>
      <c r="Z18" s="55">
        <v>10000</v>
      </c>
    </row>
    <row r="19" spans="2:26" ht="12.75">
      <c r="B19" s="68" t="s">
        <v>77</v>
      </c>
      <c r="C19" s="54">
        <v>108.9</v>
      </c>
      <c r="D19" s="54">
        <v>103.3</v>
      </c>
      <c r="E19" s="54">
        <v>109.6</v>
      </c>
      <c r="F19" s="54">
        <v>104.7</v>
      </c>
      <c r="G19" s="54">
        <v>99.7</v>
      </c>
      <c r="H19" s="54">
        <v>100.7</v>
      </c>
      <c r="I19" s="54">
        <v>108.4</v>
      </c>
      <c r="J19" s="54">
        <v>104.2</v>
      </c>
      <c r="K19" s="54">
        <v>0</v>
      </c>
      <c r="L19" s="54">
        <v>0.1</v>
      </c>
      <c r="M19" s="54">
        <v>0.1</v>
      </c>
      <c r="N19" s="54">
        <v>0.1</v>
      </c>
      <c r="O19" s="54">
        <v>0.1</v>
      </c>
      <c r="P19" s="54">
        <v>0.2</v>
      </c>
      <c r="Q19" s="54">
        <v>0.1</v>
      </c>
      <c r="R19" s="54">
        <v>0.1</v>
      </c>
      <c r="S19" s="55">
        <v>27</v>
      </c>
      <c r="T19" s="55">
        <v>585</v>
      </c>
      <c r="U19" s="55">
        <v>3385</v>
      </c>
      <c r="V19" s="55">
        <v>1065</v>
      </c>
      <c r="W19" s="55">
        <v>3187</v>
      </c>
      <c r="X19" s="55">
        <v>1288</v>
      </c>
      <c r="Y19" s="55">
        <v>463</v>
      </c>
      <c r="Z19" s="55">
        <v>10000</v>
      </c>
    </row>
    <row r="20" spans="2:26" ht="12.75">
      <c r="B20" s="68" t="s">
        <v>78</v>
      </c>
      <c r="C20" s="54">
        <v>111.7</v>
      </c>
      <c r="D20" s="54">
        <v>104.5</v>
      </c>
      <c r="E20" s="54">
        <v>112.6</v>
      </c>
      <c r="F20" s="54">
        <v>105</v>
      </c>
      <c r="G20" s="54">
        <v>99.5</v>
      </c>
      <c r="H20" s="54">
        <v>99.6</v>
      </c>
      <c r="I20" s="54">
        <v>108.7</v>
      </c>
      <c r="J20" s="54">
        <v>105</v>
      </c>
      <c r="K20" s="54">
        <v>2.6</v>
      </c>
      <c r="L20" s="54">
        <v>1.2</v>
      </c>
      <c r="M20" s="54">
        <v>2.8</v>
      </c>
      <c r="N20" s="54">
        <v>0.3</v>
      </c>
      <c r="O20" s="54">
        <v>-0.2</v>
      </c>
      <c r="P20" s="54">
        <v>-1.1</v>
      </c>
      <c r="Q20" s="54">
        <v>0.2</v>
      </c>
      <c r="R20" s="54">
        <v>0.8</v>
      </c>
      <c r="S20" s="55">
        <v>27</v>
      </c>
      <c r="T20" s="55">
        <v>581</v>
      </c>
      <c r="U20" s="55">
        <v>3415</v>
      </c>
      <c r="V20" s="55">
        <v>1049</v>
      </c>
      <c r="W20" s="55">
        <v>3122</v>
      </c>
      <c r="X20" s="55">
        <v>1350</v>
      </c>
      <c r="Y20" s="55">
        <v>456</v>
      </c>
      <c r="Z20" s="55">
        <v>10000</v>
      </c>
    </row>
    <row r="21" spans="2:26" ht="12.75">
      <c r="B21" s="68" t="s">
        <v>79</v>
      </c>
      <c r="C21" s="54">
        <v>111.7</v>
      </c>
      <c r="D21" s="54">
        <v>104.1</v>
      </c>
      <c r="E21" s="54">
        <v>112.6</v>
      </c>
      <c r="F21" s="54">
        <v>104.9</v>
      </c>
      <c r="G21" s="54">
        <v>99.8</v>
      </c>
      <c r="H21" s="54">
        <v>101.2</v>
      </c>
      <c r="I21" s="54">
        <v>108.1</v>
      </c>
      <c r="J21" s="54">
        <v>105.3</v>
      </c>
      <c r="K21" s="54">
        <v>0</v>
      </c>
      <c r="L21" s="54">
        <v>-0.4</v>
      </c>
      <c r="M21" s="54">
        <v>0</v>
      </c>
      <c r="N21" s="54">
        <v>-0.1</v>
      </c>
      <c r="O21" s="54">
        <v>0.4</v>
      </c>
      <c r="P21" s="54">
        <v>1.6</v>
      </c>
      <c r="Q21" s="54">
        <v>-0.5</v>
      </c>
      <c r="R21" s="54">
        <v>0.3</v>
      </c>
      <c r="S21" s="55">
        <v>27</v>
      </c>
      <c r="T21" s="55">
        <v>577</v>
      </c>
      <c r="U21" s="55">
        <v>3407</v>
      </c>
      <c r="V21" s="55">
        <v>1045</v>
      </c>
      <c r="W21" s="55">
        <v>3124</v>
      </c>
      <c r="X21" s="55">
        <v>1367</v>
      </c>
      <c r="Y21" s="55">
        <v>453</v>
      </c>
      <c r="Z21" s="55">
        <v>10000</v>
      </c>
    </row>
    <row r="22" spans="2:26" ht="12.75">
      <c r="B22" s="69" t="s">
        <v>80</v>
      </c>
      <c r="C22" s="56">
        <v>109.3</v>
      </c>
      <c r="D22" s="56">
        <v>105.4</v>
      </c>
      <c r="E22" s="56">
        <v>113.8</v>
      </c>
      <c r="F22" s="56">
        <v>106.8</v>
      </c>
      <c r="G22" s="56">
        <v>100.6</v>
      </c>
      <c r="H22" s="56">
        <v>101.1</v>
      </c>
      <c r="I22" s="56">
        <v>107.8</v>
      </c>
      <c r="J22" s="56">
        <v>106.2</v>
      </c>
      <c r="K22" s="56">
        <v>-2.1</v>
      </c>
      <c r="L22" s="56">
        <v>1.3</v>
      </c>
      <c r="M22" s="56">
        <v>1</v>
      </c>
      <c r="N22" s="56">
        <v>1.8</v>
      </c>
      <c r="O22" s="56">
        <v>0.8</v>
      </c>
      <c r="P22" s="56">
        <v>0</v>
      </c>
      <c r="Q22" s="56">
        <v>-0.3</v>
      </c>
      <c r="R22" s="56">
        <v>0.8</v>
      </c>
      <c r="S22" s="57">
        <v>26</v>
      </c>
      <c r="T22" s="57">
        <v>580</v>
      </c>
      <c r="U22" s="57">
        <v>3413</v>
      </c>
      <c r="V22" s="57">
        <v>1055</v>
      </c>
      <c r="W22" s="57">
        <v>3123</v>
      </c>
      <c r="X22" s="57">
        <v>1355</v>
      </c>
      <c r="Y22" s="57">
        <v>448</v>
      </c>
      <c r="Z22" s="57">
        <v>10000</v>
      </c>
    </row>
  </sheetData>
  <sheetProtection/>
  <mergeCells count="3">
    <mergeCell ref="C4:J4"/>
    <mergeCell ref="K4:R4"/>
    <mergeCell ref="S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U22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4.7109375" style="21" customWidth="1"/>
    <col min="3" max="13" width="10.7109375" style="21" customWidth="1"/>
    <col min="14" max="17" width="16.7109375" style="21" customWidth="1"/>
    <col min="18" max="28" width="10.7109375" style="21" customWidth="1"/>
    <col min="29" max="32" width="16.7109375" style="21" customWidth="1"/>
    <col min="33" max="43" width="10.7109375" style="21" customWidth="1"/>
    <col min="44" max="47" width="16.7109375" style="21" customWidth="1"/>
    <col min="48" max="16384" width="9.140625" style="21" customWidth="1"/>
  </cols>
  <sheetData>
    <row r="2" spans="2:47" ht="18.75">
      <c r="B2" s="42" t="s">
        <v>114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2:47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2:47" ht="24.75" customHeight="1">
      <c r="B4" s="49"/>
      <c r="C4" s="72" t="s">
        <v>45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46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 t="s">
        <v>47</v>
      </c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2:47" s="40" customFormat="1" ht="15" customHeight="1">
      <c r="B5" s="50"/>
      <c r="C5" s="50" t="s">
        <v>101</v>
      </c>
      <c r="D5" s="50" t="s">
        <v>49</v>
      </c>
      <c r="E5" s="50" t="s">
        <v>103</v>
      </c>
      <c r="F5" s="50" t="s">
        <v>103</v>
      </c>
      <c r="G5" s="50" t="s">
        <v>106</v>
      </c>
      <c r="H5" s="50" t="s">
        <v>50</v>
      </c>
      <c r="I5" s="50" t="s">
        <v>51</v>
      </c>
      <c r="J5" s="50" t="s">
        <v>52</v>
      </c>
      <c r="K5" s="50" t="s">
        <v>53</v>
      </c>
      <c r="L5" s="50" t="s">
        <v>108</v>
      </c>
      <c r="M5" s="50" t="s">
        <v>108</v>
      </c>
      <c r="N5" s="50" t="s">
        <v>109</v>
      </c>
      <c r="O5" s="50" t="s">
        <v>111</v>
      </c>
      <c r="P5" s="50" t="s">
        <v>45</v>
      </c>
      <c r="Q5" s="50" t="s">
        <v>45</v>
      </c>
      <c r="R5" s="50" t="s">
        <v>101</v>
      </c>
      <c r="S5" s="50" t="s">
        <v>49</v>
      </c>
      <c r="T5" s="50" t="s">
        <v>103</v>
      </c>
      <c r="U5" s="50" t="s">
        <v>103</v>
      </c>
      <c r="V5" s="50" t="s">
        <v>106</v>
      </c>
      <c r="W5" s="50" t="s">
        <v>50</v>
      </c>
      <c r="X5" s="50" t="s">
        <v>51</v>
      </c>
      <c r="Y5" s="50" t="s">
        <v>52</v>
      </c>
      <c r="Z5" s="50" t="s">
        <v>53</v>
      </c>
      <c r="AA5" s="50" t="s">
        <v>108</v>
      </c>
      <c r="AB5" s="50" t="s">
        <v>108</v>
      </c>
      <c r="AC5" s="50" t="s">
        <v>109</v>
      </c>
      <c r="AD5" s="50" t="s">
        <v>111</v>
      </c>
      <c r="AE5" s="50" t="s">
        <v>45</v>
      </c>
      <c r="AF5" s="50" t="s">
        <v>45</v>
      </c>
      <c r="AG5" s="50" t="s">
        <v>101</v>
      </c>
      <c r="AH5" s="50" t="s">
        <v>49</v>
      </c>
      <c r="AI5" s="50" t="s">
        <v>103</v>
      </c>
      <c r="AJ5" s="50" t="s">
        <v>103</v>
      </c>
      <c r="AK5" s="50" t="s">
        <v>106</v>
      </c>
      <c r="AL5" s="50" t="s">
        <v>50</v>
      </c>
      <c r="AM5" s="50" t="s">
        <v>51</v>
      </c>
      <c r="AN5" s="50" t="s">
        <v>52</v>
      </c>
      <c r="AO5" s="50" t="s">
        <v>53</v>
      </c>
      <c r="AP5" s="50" t="s">
        <v>108</v>
      </c>
      <c r="AQ5" s="50" t="s">
        <v>108</v>
      </c>
      <c r="AR5" s="50" t="s">
        <v>109</v>
      </c>
      <c r="AS5" s="50" t="s">
        <v>111</v>
      </c>
      <c r="AT5" s="50" t="s">
        <v>45</v>
      </c>
      <c r="AU5" s="50" t="s">
        <v>45</v>
      </c>
    </row>
    <row r="6" spans="2:47" s="40" customFormat="1" ht="15" customHeight="1">
      <c r="B6" s="51"/>
      <c r="C6" s="51" t="s">
        <v>102</v>
      </c>
      <c r="D6" s="51"/>
      <c r="E6" s="51" t="s">
        <v>104</v>
      </c>
      <c r="F6" s="51" t="s">
        <v>105</v>
      </c>
      <c r="G6" s="51" t="s">
        <v>107</v>
      </c>
      <c r="H6" s="51"/>
      <c r="I6" s="51"/>
      <c r="J6" s="51"/>
      <c r="K6" s="51"/>
      <c r="L6" s="51" t="s">
        <v>104</v>
      </c>
      <c r="M6" s="51" t="s">
        <v>105</v>
      </c>
      <c r="N6" s="51" t="s">
        <v>110</v>
      </c>
      <c r="O6" s="51" t="s">
        <v>112</v>
      </c>
      <c r="P6" s="51" t="s">
        <v>99</v>
      </c>
      <c r="Q6" s="51" t="s">
        <v>113</v>
      </c>
      <c r="R6" s="51" t="s">
        <v>102</v>
      </c>
      <c r="S6" s="51"/>
      <c r="T6" s="51" t="s">
        <v>104</v>
      </c>
      <c r="U6" s="51" t="s">
        <v>105</v>
      </c>
      <c r="V6" s="51" t="s">
        <v>107</v>
      </c>
      <c r="W6" s="51"/>
      <c r="X6" s="51"/>
      <c r="Y6" s="51"/>
      <c r="Z6" s="51"/>
      <c r="AA6" s="51" t="s">
        <v>104</v>
      </c>
      <c r="AB6" s="51" t="s">
        <v>105</v>
      </c>
      <c r="AC6" s="51" t="s">
        <v>110</v>
      </c>
      <c r="AD6" s="51" t="s">
        <v>112</v>
      </c>
      <c r="AE6" s="51" t="s">
        <v>99</v>
      </c>
      <c r="AF6" s="51" t="s">
        <v>113</v>
      </c>
      <c r="AG6" s="51" t="s">
        <v>102</v>
      </c>
      <c r="AH6" s="51"/>
      <c r="AI6" s="51" t="s">
        <v>104</v>
      </c>
      <c r="AJ6" s="51" t="s">
        <v>105</v>
      </c>
      <c r="AK6" s="51" t="s">
        <v>107</v>
      </c>
      <c r="AL6" s="51"/>
      <c r="AM6" s="51"/>
      <c r="AN6" s="51"/>
      <c r="AO6" s="51"/>
      <c r="AP6" s="51" t="s">
        <v>104</v>
      </c>
      <c r="AQ6" s="51" t="s">
        <v>105</v>
      </c>
      <c r="AR6" s="51" t="s">
        <v>110</v>
      </c>
      <c r="AS6" s="51" t="s">
        <v>112</v>
      </c>
      <c r="AT6" s="51" t="s">
        <v>99</v>
      </c>
      <c r="AU6" s="51" t="s">
        <v>113</v>
      </c>
    </row>
    <row r="7" spans="2:47" ht="12.75">
      <c r="B7" s="67" t="s">
        <v>65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52">
        <v>100</v>
      </c>
      <c r="M7" s="52">
        <v>100</v>
      </c>
      <c r="N7" s="52">
        <v>100</v>
      </c>
      <c r="O7" s="52">
        <v>100</v>
      </c>
      <c r="P7" s="52">
        <v>100</v>
      </c>
      <c r="Q7" s="52">
        <v>100</v>
      </c>
      <c r="R7" s="52" t="s">
        <v>44</v>
      </c>
      <c r="S7" s="52" t="s">
        <v>44</v>
      </c>
      <c r="T7" s="52" t="s">
        <v>44</v>
      </c>
      <c r="U7" s="52" t="s">
        <v>44</v>
      </c>
      <c r="V7" s="52" t="s">
        <v>44</v>
      </c>
      <c r="W7" s="52" t="s">
        <v>44</v>
      </c>
      <c r="X7" s="52" t="s">
        <v>44</v>
      </c>
      <c r="Y7" s="52" t="s">
        <v>44</v>
      </c>
      <c r="Z7" s="52" t="s">
        <v>44</v>
      </c>
      <c r="AA7" s="52" t="s">
        <v>44</v>
      </c>
      <c r="AB7" s="52" t="s">
        <v>44</v>
      </c>
      <c r="AC7" s="52" t="s">
        <v>44</v>
      </c>
      <c r="AD7" s="52" t="s">
        <v>44</v>
      </c>
      <c r="AE7" s="52" t="s">
        <v>44</v>
      </c>
      <c r="AF7" s="52" t="s">
        <v>44</v>
      </c>
      <c r="AG7" s="58" t="s">
        <v>44</v>
      </c>
      <c r="AH7" s="58" t="s">
        <v>44</v>
      </c>
      <c r="AI7" s="58" t="s">
        <v>44</v>
      </c>
      <c r="AJ7" s="58" t="s">
        <v>44</v>
      </c>
      <c r="AK7" s="58" t="s">
        <v>44</v>
      </c>
      <c r="AL7" s="58" t="s">
        <v>44</v>
      </c>
      <c r="AM7" s="58" t="s">
        <v>44</v>
      </c>
      <c r="AN7" s="58" t="s">
        <v>44</v>
      </c>
      <c r="AO7" s="58" t="s">
        <v>44</v>
      </c>
      <c r="AP7" s="58" t="s">
        <v>44</v>
      </c>
      <c r="AQ7" s="58" t="s">
        <v>44</v>
      </c>
      <c r="AR7" s="58" t="s">
        <v>44</v>
      </c>
      <c r="AS7" s="58" t="s">
        <v>44</v>
      </c>
      <c r="AT7" s="58">
        <v>10000</v>
      </c>
      <c r="AU7" s="58" t="s">
        <v>44</v>
      </c>
    </row>
    <row r="8" spans="2:47" ht="12.75">
      <c r="B8" s="68" t="s">
        <v>66</v>
      </c>
      <c r="C8" s="54">
        <v>102.8</v>
      </c>
      <c r="D8" s="54">
        <v>102.7</v>
      </c>
      <c r="E8" s="54">
        <v>102.6</v>
      </c>
      <c r="F8" s="54">
        <v>101.5</v>
      </c>
      <c r="G8" s="54">
        <v>102.2</v>
      </c>
      <c r="H8" s="54">
        <v>102.2</v>
      </c>
      <c r="I8" s="54">
        <v>102.5</v>
      </c>
      <c r="J8" s="54">
        <v>103.8</v>
      </c>
      <c r="K8" s="54">
        <v>102.3</v>
      </c>
      <c r="L8" s="54">
        <v>101.7</v>
      </c>
      <c r="M8" s="54">
        <v>101.5</v>
      </c>
      <c r="N8" s="54">
        <v>101.1</v>
      </c>
      <c r="O8" s="54">
        <v>101.7</v>
      </c>
      <c r="P8" s="54">
        <v>102.3</v>
      </c>
      <c r="Q8" s="54">
        <v>101.5</v>
      </c>
      <c r="R8" s="54">
        <v>2.8</v>
      </c>
      <c r="S8" s="54">
        <v>2.7</v>
      </c>
      <c r="T8" s="54">
        <v>2.6</v>
      </c>
      <c r="U8" s="54">
        <v>1.5</v>
      </c>
      <c r="V8" s="54">
        <v>2.2</v>
      </c>
      <c r="W8" s="54">
        <v>2.2</v>
      </c>
      <c r="X8" s="54">
        <v>2.5</v>
      </c>
      <c r="Y8" s="54">
        <v>3.8</v>
      </c>
      <c r="Z8" s="54">
        <v>2.3</v>
      </c>
      <c r="AA8" s="54">
        <v>1.7</v>
      </c>
      <c r="AB8" s="54">
        <v>1.5</v>
      </c>
      <c r="AC8" s="54">
        <v>1.1</v>
      </c>
      <c r="AD8" s="54">
        <v>1.7</v>
      </c>
      <c r="AE8" s="54">
        <v>2.3</v>
      </c>
      <c r="AF8" s="54">
        <v>1.5</v>
      </c>
      <c r="AG8" s="59">
        <v>227</v>
      </c>
      <c r="AH8" s="59">
        <v>4534</v>
      </c>
      <c r="AI8" s="59">
        <v>3408</v>
      </c>
      <c r="AJ8" s="59">
        <v>1126</v>
      </c>
      <c r="AK8" s="59">
        <v>73</v>
      </c>
      <c r="AL8" s="59">
        <v>544</v>
      </c>
      <c r="AM8" s="59">
        <v>482</v>
      </c>
      <c r="AN8" s="59">
        <v>475</v>
      </c>
      <c r="AO8" s="59">
        <v>742</v>
      </c>
      <c r="AP8" s="59">
        <v>526</v>
      </c>
      <c r="AQ8" s="59">
        <v>216</v>
      </c>
      <c r="AR8" s="59">
        <v>411</v>
      </c>
      <c r="AS8" s="59">
        <v>2512</v>
      </c>
      <c r="AT8" s="59">
        <v>10000</v>
      </c>
      <c r="AU8" s="59" t="s">
        <v>44</v>
      </c>
    </row>
    <row r="9" spans="2:47" ht="12.75">
      <c r="B9" s="68" t="s">
        <v>67</v>
      </c>
      <c r="C9" s="54">
        <v>102.9</v>
      </c>
      <c r="D9" s="54">
        <v>102.6</v>
      </c>
      <c r="E9" s="54">
        <v>102.9</v>
      </c>
      <c r="F9" s="54">
        <v>101.5</v>
      </c>
      <c r="G9" s="54">
        <v>101.8</v>
      </c>
      <c r="H9" s="54">
        <v>101.9</v>
      </c>
      <c r="I9" s="54">
        <v>102.3</v>
      </c>
      <c r="J9" s="54">
        <v>104</v>
      </c>
      <c r="K9" s="54">
        <v>102.2</v>
      </c>
      <c r="L9" s="54">
        <v>101.5</v>
      </c>
      <c r="M9" s="54">
        <v>101.5</v>
      </c>
      <c r="N9" s="54">
        <v>101.5</v>
      </c>
      <c r="O9" s="54">
        <v>100.3</v>
      </c>
      <c r="P9" s="54">
        <v>101.9</v>
      </c>
      <c r="Q9" s="54">
        <v>101.5</v>
      </c>
      <c r="R9" s="54">
        <v>0.1</v>
      </c>
      <c r="S9" s="54">
        <v>-0.1</v>
      </c>
      <c r="T9" s="54">
        <v>0.3</v>
      </c>
      <c r="U9" s="54">
        <v>0</v>
      </c>
      <c r="V9" s="54">
        <v>-0.3</v>
      </c>
      <c r="W9" s="54">
        <v>-0.3</v>
      </c>
      <c r="X9" s="54">
        <v>-0.2</v>
      </c>
      <c r="Y9" s="54">
        <v>0.2</v>
      </c>
      <c r="Z9" s="54">
        <v>-0.1</v>
      </c>
      <c r="AA9" s="54">
        <v>-0.2</v>
      </c>
      <c r="AB9" s="54">
        <v>0</v>
      </c>
      <c r="AC9" s="54">
        <v>0.4</v>
      </c>
      <c r="AD9" s="54">
        <v>-1.4</v>
      </c>
      <c r="AE9" s="54">
        <v>-0.4</v>
      </c>
      <c r="AF9" s="54">
        <v>0</v>
      </c>
      <c r="AG9" s="59">
        <v>228</v>
      </c>
      <c r="AH9" s="59">
        <v>4548</v>
      </c>
      <c r="AI9" s="59">
        <v>3417</v>
      </c>
      <c r="AJ9" s="59">
        <v>1131</v>
      </c>
      <c r="AK9" s="59">
        <v>73</v>
      </c>
      <c r="AL9" s="59">
        <v>544</v>
      </c>
      <c r="AM9" s="59">
        <v>483</v>
      </c>
      <c r="AN9" s="59">
        <v>478</v>
      </c>
      <c r="AO9" s="59">
        <v>744</v>
      </c>
      <c r="AP9" s="59">
        <v>527</v>
      </c>
      <c r="AQ9" s="59">
        <v>217</v>
      </c>
      <c r="AR9" s="59">
        <v>415</v>
      </c>
      <c r="AS9" s="59">
        <v>2487</v>
      </c>
      <c r="AT9" s="59">
        <v>10000</v>
      </c>
      <c r="AU9" s="59" t="s">
        <v>44</v>
      </c>
    </row>
    <row r="10" spans="2:47" ht="12.75">
      <c r="B10" s="68" t="s">
        <v>68</v>
      </c>
      <c r="C10" s="54">
        <v>103.5</v>
      </c>
      <c r="D10" s="54">
        <v>103.5</v>
      </c>
      <c r="E10" s="54">
        <v>104.5</v>
      </c>
      <c r="F10" s="54">
        <v>101.5</v>
      </c>
      <c r="G10" s="54">
        <v>103.4</v>
      </c>
      <c r="H10" s="54">
        <v>103.4</v>
      </c>
      <c r="I10" s="54">
        <v>103.4</v>
      </c>
      <c r="J10" s="54">
        <v>104.2</v>
      </c>
      <c r="K10" s="54">
        <v>102.3</v>
      </c>
      <c r="L10" s="54">
        <v>101.4</v>
      </c>
      <c r="M10" s="54">
        <v>101.5</v>
      </c>
      <c r="N10" s="54">
        <v>102.8</v>
      </c>
      <c r="O10" s="54">
        <v>100.9</v>
      </c>
      <c r="P10" s="54">
        <v>102.7</v>
      </c>
      <c r="Q10" s="54">
        <v>101.5</v>
      </c>
      <c r="R10" s="54">
        <v>0.6</v>
      </c>
      <c r="S10" s="54">
        <v>0.9</v>
      </c>
      <c r="T10" s="54">
        <v>1.6</v>
      </c>
      <c r="U10" s="54">
        <v>0</v>
      </c>
      <c r="V10" s="54">
        <v>1.6</v>
      </c>
      <c r="W10" s="54">
        <v>1.5</v>
      </c>
      <c r="X10" s="54">
        <v>1.2</v>
      </c>
      <c r="Y10" s="54">
        <v>0.2</v>
      </c>
      <c r="Z10" s="54">
        <v>0.1</v>
      </c>
      <c r="AA10" s="54">
        <v>-0.1</v>
      </c>
      <c r="AB10" s="54">
        <v>0</v>
      </c>
      <c r="AC10" s="54">
        <v>1.2</v>
      </c>
      <c r="AD10" s="54">
        <v>0.7</v>
      </c>
      <c r="AE10" s="54">
        <v>0.8</v>
      </c>
      <c r="AF10" s="54">
        <v>0</v>
      </c>
      <c r="AG10" s="59">
        <v>228</v>
      </c>
      <c r="AH10" s="59">
        <v>4551</v>
      </c>
      <c r="AI10" s="59">
        <v>3429</v>
      </c>
      <c r="AJ10" s="59">
        <v>1122</v>
      </c>
      <c r="AK10" s="59">
        <v>74</v>
      </c>
      <c r="AL10" s="59">
        <v>548</v>
      </c>
      <c r="AM10" s="59">
        <v>485</v>
      </c>
      <c r="AN10" s="59">
        <v>475</v>
      </c>
      <c r="AO10" s="59">
        <v>739</v>
      </c>
      <c r="AP10" s="59">
        <v>524</v>
      </c>
      <c r="AQ10" s="59">
        <v>215</v>
      </c>
      <c r="AR10" s="59">
        <v>416</v>
      </c>
      <c r="AS10" s="59">
        <v>2484</v>
      </c>
      <c r="AT10" s="59">
        <v>10000</v>
      </c>
      <c r="AU10" s="59" t="s">
        <v>44</v>
      </c>
    </row>
    <row r="11" spans="2:47" ht="12.75">
      <c r="B11" s="68" t="s">
        <v>69</v>
      </c>
      <c r="C11" s="54">
        <v>103</v>
      </c>
      <c r="D11" s="54">
        <v>102.8</v>
      </c>
      <c r="E11" s="54">
        <v>103.7</v>
      </c>
      <c r="F11" s="54">
        <v>101.5</v>
      </c>
      <c r="G11" s="54">
        <v>100.8</v>
      </c>
      <c r="H11" s="54">
        <v>101</v>
      </c>
      <c r="I11" s="54">
        <v>101.9</v>
      </c>
      <c r="J11" s="54">
        <v>103.5</v>
      </c>
      <c r="K11" s="54">
        <v>102.4</v>
      </c>
      <c r="L11" s="54">
        <v>101.7</v>
      </c>
      <c r="M11" s="54">
        <v>101.5</v>
      </c>
      <c r="N11" s="54">
        <v>102.9</v>
      </c>
      <c r="O11" s="54">
        <v>102.3</v>
      </c>
      <c r="P11" s="54">
        <v>102.5</v>
      </c>
      <c r="Q11" s="54">
        <v>101.5</v>
      </c>
      <c r="R11" s="54">
        <v>-0.5</v>
      </c>
      <c r="S11" s="54">
        <v>-0.7</v>
      </c>
      <c r="T11" s="54">
        <v>-0.8</v>
      </c>
      <c r="U11" s="54">
        <v>0</v>
      </c>
      <c r="V11" s="54">
        <v>-2.6</v>
      </c>
      <c r="W11" s="54">
        <v>-2.3</v>
      </c>
      <c r="X11" s="54">
        <v>-1.5</v>
      </c>
      <c r="Y11" s="54">
        <v>-0.7</v>
      </c>
      <c r="Z11" s="54">
        <v>0.1</v>
      </c>
      <c r="AA11" s="54">
        <v>0.3</v>
      </c>
      <c r="AB11" s="54">
        <v>0</v>
      </c>
      <c r="AC11" s="54">
        <v>0.2</v>
      </c>
      <c r="AD11" s="54">
        <v>1.4</v>
      </c>
      <c r="AE11" s="54">
        <v>-0.2</v>
      </c>
      <c r="AF11" s="54">
        <v>0</v>
      </c>
      <c r="AG11" s="59">
        <v>227</v>
      </c>
      <c r="AH11" s="59">
        <v>4530</v>
      </c>
      <c r="AI11" s="59">
        <v>3405</v>
      </c>
      <c r="AJ11" s="59">
        <v>1125</v>
      </c>
      <c r="AK11" s="59">
        <v>72</v>
      </c>
      <c r="AL11" s="59">
        <v>536</v>
      </c>
      <c r="AM11" s="59">
        <v>479</v>
      </c>
      <c r="AN11" s="59">
        <v>473</v>
      </c>
      <c r="AO11" s="59">
        <v>741</v>
      </c>
      <c r="AP11" s="59">
        <v>526</v>
      </c>
      <c r="AQ11" s="59">
        <v>215</v>
      </c>
      <c r="AR11" s="59">
        <v>418</v>
      </c>
      <c r="AS11" s="59">
        <v>2524</v>
      </c>
      <c r="AT11" s="59">
        <v>10000</v>
      </c>
      <c r="AU11" s="59" t="s">
        <v>44</v>
      </c>
    </row>
    <row r="12" spans="2:47" ht="12.75">
      <c r="B12" s="68" t="s">
        <v>70</v>
      </c>
      <c r="C12" s="54">
        <v>101.7</v>
      </c>
      <c r="D12" s="54">
        <v>103.2</v>
      </c>
      <c r="E12" s="54">
        <v>105.2</v>
      </c>
      <c r="F12" s="54">
        <v>101.5</v>
      </c>
      <c r="G12" s="54">
        <v>102</v>
      </c>
      <c r="H12" s="54">
        <v>101.9</v>
      </c>
      <c r="I12" s="54">
        <v>102.7</v>
      </c>
      <c r="J12" s="54">
        <v>104.5</v>
      </c>
      <c r="K12" s="54">
        <v>101.4</v>
      </c>
      <c r="L12" s="54">
        <v>101.2</v>
      </c>
      <c r="M12" s="54">
        <v>101.5</v>
      </c>
      <c r="N12" s="54">
        <v>103.3</v>
      </c>
      <c r="O12" s="54">
        <v>102.6</v>
      </c>
      <c r="P12" s="54">
        <v>102.9</v>
      </c>
      <c r="Q12" s="54">
        <v>101.5</v>
      </c>
      <c r="R12" s="54">
        <v>-1.2</v>
      </c>
      <c r="S12" s="54">
        <v>0.5</v>
      </c>
      <c r="T12" s="54">
        <v>1.4</v>
      </c>
      <c r="U12" s="54">
        <v>0</v>
      </c>
      <c r="V12" s="54">
        <v>1.2</v>
      </c>
      <c r="W12" s="54">
        <v>0.9</v>
      </c>
      <c r="X12" s="54">
        <v>0.7</v>
      </c>
      <c r="Y12" s="54">
        <v>0.9</v>
      </c>
      <c r="Z12" s="54">
        <v>-0.9</v>
      </c>
      <c r="AA12" s="54">
        <v>-0.5</v>
      </c>
      <c r="AB12" s="54">
        <v>0</v>
      </c>
      <c r="AC12" s="54">
        <v>0.4</v>
      </c>
      <c r="AD12" s="54">
        <v>0.3</v>
      </c>
      <c r="AE12" s="54">
        <v>0.3</v>
      </c>
      <c r="AF12" s="54">
        <v>0</v>
      </c>
      <c r="AG12" s="59">
        <v>223</v>
      </c>
      <c r="AH12" s="59">
        <v>4536</v>
      </c>
      <c r="AI12" s="59">
        <v>3415</v>
      </c>
      <c r="AJ12" s="59">
        <v>1121</v>
      </c>
      <c r="AK12" s="59">
        <v>73</v>
      </c>
      <c r="AL12" s="59">
        <v>539</v>
      </c>
      <c r="AM12" s="59">
        <v>481</v>
      </c>
      <c r="AN12" s="59">
        <v>476</v>
      </c>
      <c r="AO12" s="59">
        <v>731</v>
      </c>
      <c r="AP12" s="59">
        <v>517</v>
      </c>
      <c r="AQ12" s="59">
        <v>214</v>
      </c>
      <c r="AR12" s="59">
        <v>418</v>
      </c>
      <c r="AS12" s="59">
        <v>2523</v>
      </c>
      <c r="AT12" s="59">
        <v>10000</v>
      </c>
      <c r="AU12" s="59" t="s">
        <v>44</v>
      </c>
    </row>
    <row r="13" spans="2:47" ht="12.75">
      <c r="B13" s="68" t="s">
        <v>71</v>
      </c>
      <c r="C13" s="54">
        <v>101.8</v>
      </c>
      <c r="D13" s="54">
        <v>103.7</v>
      </c>
      <c r="E13" s="54">
        <v>104.8</v>
      </c>
      <c r="F13" s="54">
        <v>104.1</v>
      </c>
      <c r="G13" s="54">
        <v>102.5</v>
      </c>
      <c r="H13" s="54">
        <v>102.3</v>
      </c>
      <c r="I13" s="54">
        <v>103.1</v>
      </c>
      <c r="J13" s="54">
        <v>106.2</v>
      </c>
      <c r="K13" s="54">
        <v>101.6</v>
      </c>
      <c r="L13" s="54">
        <v>100.4</v>
      </c>
      <c r="M13" s="54">
        <v>104.1</v>
      </c>
      <c r="N13" s="54">
        <v>104.3</v>
      </c>
      <c r="O13" s="54">
        <v>106.4</v>
      </c>
      <c r="P13" s="54">
        <v>104.2</v>
      </c>
      <c r="Q13" s="54">
        <v>101.5</v>
      </c>
      <c r="R13" s="54">
        <v>0.1</v>
      </c>
      <c r="S13" s="54">
        <v>0.4</v>
      </c>
      <c r="T13" s="54">
        <v>-0.4</v>
      </c>
      <c r="U13" s="54">
        <v>2.5</v>
      </c>
      <c r="V13" s="54">
        <v>0.5</v>
      </c>
      <c r="W13" s="54">
        <v>0.4</v>
      </c>
      <c r="X13" s="54">
        <v>0.4</v>
      </c>
      <c r="Y13" s="54">
        <v>1.7</v>
      </c>
      <c r="Z13" s="54">
        <v>0.2</v>
      </c>
      <c r="AA13" s="54">
        <v>-0.8</v>
      </c>
      <c r="AB13" s="54">
        <v>2.5</v>
      </c>
      <c r="AC13" s="54">
        <v>1</v>
      </c>
      <c r="AD13" s="54">
        <v>3.7</v>
      </c>
      <c r="AE13" s="54">
        <v>1.3</v>
      </c>
      <c r="AF13" s="54">
        <v>0</v>
      </c>
      <c r="AG13" s="59">
        <v>221</v>
      </c>
      <c r="AH13" s="59">
        <v>4495</v>
      </c>
      <c r="AI13" s="59">
        <v>3361</v>
      </c>
      <c r="AJ13" s="59">
        <v>1134</v>
      </c>
      <c r="AK13" s="59">
        <v>72</v>
      </c>
      <c r="AL13" s="59">
        <v>534</v>
      </c>
      <c r="AM13" s="59">
        <v>476</v>
      </c>
      <c r="AN13" s="59">
        <v>478</v>
      </c>
      <c r="AO13" s="59">
        <v>724</v>
      </c>
      <c r="AP13" s="59">
        <v>507</v>
      </c>
      <c r="AQ13" s="59">
        <v>217</v>
      </c>
      <c r="AR13" s="59">
        <v>417</v>
      </c>
      <c r="AS13" s="59">
        <v>2583</v>
      </c>
      <c r="AT13" s="59">
        <v>10000</v>
      </c>
      <c r="AU13" s="59" t="s">
        <v>44</v>
      </c>
    </row>
    <row r="14" spans="2:47" ht="12.75">
      <c r="B14" s="68" t="s">
        <v>72</v>
      </c>
      <c r="C14" s="54">
        <v>101.9</v>
      </c>
      <c r="D14" s="54">
        <v>104.1</v>
      </c>
      <c r="E14" s="54">
        <v>105.4</v>
      </c>
      <c r="F14" s="54">
        <v>104.1</v>
      </c>
      <c r="G14" s="54">
        <v>102</v>
      </c>
      <c r="H14" s="54">
        <v>101.8</v>
      </c>
      <c r="I14" s="54">
        <v>103.1</v>
      </c>
      <c r="J14" s="54">
        <v>106.3</v>
      </c>
      <c r="K14" s="54">
        <v>101.2</v>
      </c>
      <c r="L14" s="54">
        <v>99.8</v>
      </c>
      <c r="M14" s="54">
        <v>104.1</v>
      </c>
      <c r="N14" s="54">
        <v>104.7</v>
      </c>
      <c r="O14" s="54">
        <v>106.8</v>
      </c>
      <c r="P14" s="54">
        <v>104.5</v>
      </c>
      <c r="Q14" s="54">
        <v>101.5</v>
      </c>
      <c r="R14" s="54">
        <v>0</v>
      </c>
      <c r="S14" s="54">
        <v>0.4</v>
      </c>
      <c r="T14" s="54">
        <v>0.5</v>
      </c>
      <c r="U14" s="54">
        <v>0</v>
      </c>
      <c r="V14" s="54">
        <v>-0.6</v>
      </c>
      <c r="W14" s="54">
        <v>-0.5</v>
      </c>
      <c r="X14" s="54">
        <v>0</v>
      </c>
      <c r="Y14" s="54">
        <v>0.1</v>
      </c>
      <c r="Z14" s="54">
        <v>-0.4</v>
      </c>
      <c r="AA14" s="54">
        <v>-0.6</v>
      </c>
      <c r="AB14" s="54">
        <v>0</v>
      </c>
      <c r="AC14" s="54">
        <v>0.3</v>
      </c>
      <c r="AD14" s="54">
        <v>0.4</v>
      </c>
      <c r="AE14" s="54">
        <v>0.2</v>
      </c>
      <c r="AF14" s="54">
        <v>0</v>
      </c>
      <c r="AG14" s="59">
        <v>220</v>
      </c>
      <c r="AH14" s="59">
        <v>4503</v>
      </c>
      <c r="AI14" s="59">
        <v>3372</v>
      </c>
      <c r="AJ14" s="59">
        <v>1131</v>
      </c>
      <c r="AK14" s="59">
        <v>72</v>
      </c>
      <c r="AL14" s="59">
        <v>530</v>
      </c>
      <c r="AM14" s="59">
        <v>476</v>
      </c>
      <c r="AN14" s="59">
        <v>477</v>
      </c>
      <c r="AO14" s="59">
        <v>719</v>
      </c>
      <c r="AP14" s="59">
        <v>502</v>
      </c>
      <c r="AQ14" s="59">
        <v>217</v>
      </c>
      <c r="AR14" s="59">
        <v>417</v>
      </c>
      <c r="AS14" s="59">
        <v>2586</v>
      </c>
      <c r="AT14" s="59">
        <v>10000</v>
      </c>
      <c r="AU14" s="59" t="s">
        <v>44</v>
      </c>
    </row>
    <row r="15" spans="2:47" ht="12.75">
      <c r="B15" s="68" t="s">
        <v>122</v>
      </c>
      <c r="C15" s="54">
        <v>101.8</v>
      </c>
      <c r="D15" s="54">
        <v>105.1</v>
      </c>
      <c r="E15" s="54">
        <v>106.8</v>
      </c>
      <c r="F15" s="54">
        <v>104.1</v>
      </c>
      <c r="G15" s="54">
        <v>101.4</v>
      </c>
      <c r="H15" s="54">
        <v>101.3</v>
      </c>
      <c r="I15" s="54">
        <v>103.5</v>
      </c>
      <c r="J15" s="54">
        <v>106</v>
      </c>
      <c r="K15" s="54">
        <v>101.1</v>
      </c>
      <c r="L15" s="54">
        <v>99.6</v>
      </c>
      <c r="M15" s="54">
        <v>104.1</v>
      </c>
      <c r="N15" s="54">
        <v>104.7</v>
      </c>
      <c r="O15" s="54">
        <v>107.2</v>
      </c>
      <c r="P15" s="54">
        <v>105</v>
      </c>
      <c r="Q15" s="54">
        <v>101.5</v>
      </c>
      <c r="R15" s="54">
        <v>-0.1</v>
      </c>
      <c r="S15" s="54">
        <v>1</v>
      </c>
      <c r="T15" s="54">
        <v>1.3</v>
      </c>
      <c r="U15" s="54">
        <v>0</v>
      </c>
      <c r="V15" s="54">
        <v>-0.5</v>
      </c>
      <c r="W15" s="54">
        <v>-0.5</v>
      </c>
      <c r="X15" s="54">
        <v>0.4</v>
      </c>
      <c r="Y15" s="54">
        <v>-0.3</v>
      </c>
      <c r="Z15" s="54">
        <v>-0.1</v>
      </c>
      <c r="AA15" s="54">
        <v>-0.2</v>
      </c>
      <c r="AB15" s="54">
        <v>0</v>
      </c>
      <c r="AC15" s="54">
        <v>0</v>
      </c>
      <c r="AD15" s="54">
        <v>0.4</v>
      </c>
      <c r="AE15" s="54">
        <v>0.5</v>
      </c>
      <c r="AF15" s="54">
        <v>0</v>
      </c>
      <c r="AG15" s="59">
        <v>219</v>
      </c>
      <c r="AH15" s="59">
        <v>4525</v>
      </c>
      <c r="AI15" s="59">
        <v>3399</v>
      </c>
      <c r="AJ15" s="59">
        <v>1126</v>
      </c>
      <c r="AK15" s="59">
        <v>71</v>
      </c>
      <c r="AL15" s="59">
        <v>525</v>
      </c>
      <c r="AM15" s="59">
        <v>475</v>
      </c>
      <c r="AN15" s="59">
        <v>473</v>
      </c>
      <c r="AO15" s="59">
        <v>715</v>
      </c>
      <c r="AP15" s="59">
        <v>499</v>
      </c>
      <c r="AQ15" s="59">
        <v>216</v>
      </c>
      <c r="AR15" s="59">
        <v>415</v>
      </c>
      <c r="AS15" s="59">
        <v>2582</v>
      </c>
      <c r="AT15" s="59">
        <v>10000</v>
      </c>
      <c r="AU15" s="59" t="s">
        <v>44</v>
      </c>
    </row>
    <row r="16" spans="2:47" ht="12.75">
      <c r="B16" s="68" t="s">
        <v>73</v>
      </c>
      <c r="C16" s="54">
        <v>103.8</v>
      </c>
      <c r="D16" s="54">
        <v>105.8</v>
      </c>
      <c r="E16" s="54">
        <v>108.6</v>
      </c>
      <c r="F16" s="54">
        <v>104.1</v>
      </c>
      <c r="G16" s="54">
        <v>103.1</v>
      </c>
      <c r="H16" s="54">
        <v>102.9</v>
      </c>
      <c r="I16" s="54">
        <v>104.6</v>
      </c>
      <c r="J16" s="54">
        <v>110.3</v>
      </c>
      <c r="K16" s="54">
        <v>100.1</v>
      </c>
      <c r="L16" s="54">
        <v>98.1</v>
      </c>
      <c r="M16" s="54">
        <v>104.1</v>
      </c>
      <c r="N16" s="54">
        <v>104.6</v>
      </c>
      <c r="O16" s="54">
        <v>104.1</v>
      </c>
      <c r="P16" s="54">
        <v>104.8</v>
      </c>
      <c r="Q16" s="54">
        <v>101.5</v>
      </c>
      <c r="R16" s="54">
        <v>2</v>
      </c>
      <c r="S16" s="54">
        <v>0.7</v>
      </c>
      <c r="T16" s="54">
        <v>1.7</v>
      </c>
      <c r="U16" s="54">
        <v>0</v>
      </c>
      <c r="V16" s="54">
        <v>1.6</v>
      </c>
      <c r="W16" s="54">
        <v>1.6</v>
      </c>
      <c r="X16" s="54">
        <v>1.1</v>
      </c>
      <c r="Y16" s="54">
        <v>4.1</v>
      </c>
      <c r="Z16" s="54">
        <v>-1</v>
      </c>
      <c r="AA16" s="54">
        <v>-1.5</v>
      </c>
      <c r="AB16" s="54">
        <v>0</v>
      </c>
      <c r="AC16" s="54">
        <v>-0.1</v>
      </c>
      <c r="AD16" s="54">
        <v>-2.9</v>
      </c>
      <c r="AE16" s="54">
        <v>-0.2</v>
      </c>
      <c r="AF16" s="54">
        <v>0</v>
      </c>
      <c r="AG16" s="59">
        <v>224</v>
      </c>
      <c r="AH16" s="59">
        <v>4561</v>
      </c>
      <c r="AI16" s="59">
        <v>3434</v>
      </c>
      <c r="AJ16" s="59">
        <v>1127</v>
      </c>
      <c r="AK16" s="59">
        <v>72</v>
      </c>
      <c r="AL16" s="59">
        <v>534</v>
      </c>
      <c r="AM16" s="59">
        <v>481</v>
      </c>
      <c r="AN16" s="59">
        <v>493</v>
      </c>
      <c r="AO16" s="59">
        <v>709</v>
      </c>
      <c r="AP16" s="59">
        <v>493</v>
      </c>
      <c r="AQ16" s="59">
        <v>216</v>
      </c>
      <c r="AR16" s="59">
        <v>415</v>
      </c>
      <c r="AS16" s="59">
        <v>2511</v>
      </c>
      <c r="AT16" s="59">
        <v>10000</v>
      </c>
      <c r="AU16" s="59" t="s">
        <v>44</v>
      </c>
    </row>
    <row r="17" spans="2:47" ht="12.75">
      <c r="B17" s="68" t="s">
        <v>74</v>
      </c>
      <c r="C17" s="54">
        <v>101.8</v>
      </c>
      <c r="D17" s="54">
        <v>104.9</v>
      </c>
      <c r="E17" s="54">
        <v>106.4</v>
      </c>
      <c r="F17" s="54">
        <v>104.1</v>
      </c>
      <c r="G17" s="54">
        <v>101.2</v>
      </c>
      <c r="H17" s="54">
        <v>101.1</v>
      </c>
      <c r="I17" s="54">
        <v>103.3</v>
      </c>
      <c r="J17" s="54">
        <v>106.4</v>
      </c>
      <c r="K17" s="54">
        <v>100.6</v>
      </c>
      <c r="L17" s="54">
        <v>99</v>
      </c>
      <c r="M17" s="54">
        <v>104.1</v>
      </c>
      <c r="N17" s="54">
        <v>104.7</v>
      </c>
      <c r="O17" s="54">
        <v>103.3</v>
      </c>
      <c r="P17" s="54">
        <v>103.9</v>
      </c>
      <c r="Q17" s="54">
        <v>101.5</v>
      </c>
      <c r="R17" s="54">
        <v>-1.9</v>
      </c>
      <c r="S17" s="54">
        <v>-0.8</v>
      </c>
      <c r="T17" s="54">
        <v>-2</v>
      </c>
      <c r="U17" s="54">
        <v>0</v>
      </c>
      <c r="V17" s="54">
        <v>-1.8</v>
      </c>
      <c r="W17" s="54">
        <v>-1.7</v>
      </c>
      <c r="X17" s="54">
        <v>-1.2</v>
      </c>
      <c r="Y17" s="54">
        <v>-3.5</v>
      </c>
      <c r="Z17" s="54">
        <v>0.5</v>
      </c>
      <c r="AA17" s="54">
        <v>0.9</v>
      </c>
      <c r="AB17" s="54">
        <v>0</v>
      </c>
      <c r="AC17" s="54">
        <v>0.1</v>
      </c>
      <c r="AD17" s="54">
        <v>-0.8</v>
      </c>
      <c r="AE17" s="54">
        <v>-0.9</v>
      </c>
      <c r="AF17" s="54">
        <v>0</v>
      </c>
      <c r="AG17" s="59">
        <v>221</v>
      </c>
      <c r="AH17" s="59">
        <v>4565</v>
      </c>
      <c r="AI17" s="59">
        <v>3428</v>
      </c>
      <c r="AJ17" s="59">
        <v>1137</v>
      </c>
      <c r="AK17" s="59">
        <v>72</v>
      </c>
      <c r="AL17" s="59">
        <v>530</v>
      </c>
      <c r="AM17" s="59">
        <v>479</v>
      </c>
      <c r="AN17" s="59">
        <v>480</v>
      </c>
      <c r="AO17" s="59">
        <v>719</v>
      </c>
      <c r="AP17" s="59">
        <v>501</v>
      </c>
      <c r="AQ17" s="59">
        <v>218</v>
      </c>
      <c r="AR17" s="59">
        <v>420</v>
      </c>
      <c r="AS17" s="59">
        <v>2514</v>
      </c>
      <c r="AT17" s="59">
        <v>10000</v>
      </c>
      <c r="AU17" s="59" t="s">
        <v>44</v>
      </c>
    </row>
    <row r="18" spans="2:47" ht="12.75">
      <c r="B18" s="68" t="s">
        <v>75</v>
      </c>
      <c r="C18" s="54">
        <v>100.8</v>
      </c>
      <c r="D18" s="54">
        <v>104.8</v>
      </c>
      <c r="E18" s="54">
        <v>106.1</v>
      </c>
      <c r="F18" s="54">
        <v>104.1</v>
      </c>
      <c r="G18" s="54">
        <v>100.1</v>
      </c>
      <c r="H18" s="54">
        <v>100</v>
      </c>
      <c r="I18" s="54">
        <v>102.7</v>
      </c>
      <c r="J18" s="54">
        <v>106</v>
      </c>
      <c r="K18" s="54">
        <v>100.7</v>
      </c>
      <c r="L18" s="54">
        <v>99.2</v>
      </c>
      <c r="M18" s="54">
        <v>104.1</v>
      </c>
      <c r="N18" s="54">
        <v>104.8</v>
      </c>
      <c r="O18" s="54">
        <v>104.8</v>
      </c>
      <c r="P18" s="54">
        <v>104.1</v>
      </c>
      <c r="Q18" s="54">
        <v>101.5</v>
      </c>
      <c r="R18" s="54">
        <v>-1</v>
      </c>
      <c r="S18" s="54">
        <v>-0.2</v>
      </c>
      <c r="T18" s="54">
        <v>-0.3</v>
      </c>
      <c r="U18" s="54">
        <v>0</v>
      </c>
      <c r="V18" s="54">
        <v>-1.1</v>
      </c>
      <c r="W18" s="54">
        <v>-1.1</v>
      </c>
      <c r="X18" s="54">
        <v>-0.6</v>
      </c>
      <c r="Y18" s="54">
        <v>-0.4</v>
      </c>
      <c r="Z18" s="54">
        <v>0.1</v>
      </c>
      <c r="AA18" s="54">
        <v>0.2</v>
      </c>
      <c r="AB18" s="54">
        <v>0</v>
      </c>
      <c r="AC18" s="54">
        <v>0</v>
      </c>
      <c r="AD18" s="54">
        <v>1.5</v>
      </c>
      <c r="AE18" s="54">
        <v>0.2</v>
      </c>
      <c r="AF18" s="54">
        <v>0</v>
      </c>
      <c r="AG18" s="59">
        <v>219</v>
      </c>
      <c r="AH18" s="59">
        <v>4550</v>
      </c>
      <c r="AI18" s="59">
        <v>3414</v>
      </c>
      <c r="AJ18" s="59">
        <v>1136</v>
      </c>
      <c r="AK18" s="59">
        <v>71</v>
      </c>
      <c r="AL18" s="59">
        <v>523</v>
      </c>
      <c r="AM18" s="59">
        <v>475</v>
      </c>
      <c r="AN18" s="59">
        <v>477</v>
      </c>
      <c r="AO18" s="59">
        <v>718</v>
      </c>
      <c r="AP18" s="59">
        <v>500</v>
      </c>
      <c r="AQ18" s="59">
        <v>218</v>
      </c>
      <c r="AR18" s="59">
        <v>419</v>
      </c>
      <c r="AS18" s="59">
        <v>2548</v>
      </c>
      <c r="AT18" s="59">
        <v>10000</v>
      </c>
      <c r="AU18" s="59" t="s">
        <v>44</v>
      </c>
    </row>
    <row r="19" spans="2:47" ht="12.75">
      <c r="B19" s="68" t="s">
        <v>77</v>
      </c>
      <c r="C19" s="54">
        <v>100.7</v>
      </c>
      <c r="D19" s="54">
        <v>104.9</v>
      </c>
      <c r="E19" s="54">
        <v>106.1</v>
      </c>
      <c r="F19" s="54">
        <v>104.1</v>
      </c>
      <c r="G19" s="54">
        <v>100.5</v>
      </c>
      <c r="H19" s="54">
        <v>100.3</v>
      </c>
      <c r="I19" s="54">
        <v>103</v>
      </c>
      <c r="J19" s="54">
        <v>105.8</v>
      </c>
      <c r="K19" s="54">
        <v>100.3</v>
      </c>
      <c r="L19" s="54">
        <v>98.7</v>
      </c>
      <c r="M19" s="54">
        <v>104.1</v>
      </c>
      <c r="N19" s="54">
        <v>104.8</v>
      </c>
      <c r="O19" s="54">
        <v>105</v>
      </c>
      <c r="P19" s="54">
        <v>104.2</v>
      </c>
      <c r="Q19" s="54">
        <v>101.5</v>
      </c>
      <c r="R19" s="54">
        <v>-0.1</v>
      </c>
      <c r="S19" s="54">
        <v>0.2</v>
      </c>
      <c r="T19" s="54">
        <v>0</v>
      </c>
      <c r="U19" s="54">
        <v>0</v>
      </c>
      <c r="V19" s="54">
        <v>0.4</v>
      </c>
      <c r="W19" s="54">
        <v>0.4</v>
      </c>
      <c r="X19" s="54">
        <v>0.3</v>
      </c>
      <c r="Y19" s="54">
        <v>-0.2</v>
      </c>
      <c r="Z19" s="54">
        <v>-0.4</v>
      </c>
      <c r="AA19" s="54">
        <v>-0.5</v>
      </c>
      <c r="AB19" s="54">
        <v>0</v>
      </c>
      <c r="AC19" s="54">
        <v>0</v>
      </c>
      <c r="AD19" s="54">
        <v>0.2</v>
      </c>
      <c r="AE19" s="54">
        <v>0.1</v>
      </c>
      <c r="AF19" s="54">
        <v>0</v>
      </c>
      <c r="AG19" s="59">
        <v>218</v>
      </c>
      <c r="AH19" s="59">
        <v>4552</v>
      </c>
      <c r="AI19" s="59">
        <v>3418</v>
      </c>
      <c r="AJ19" s="59">
        <v>1134</v>
      </c>
      <c r="AK19" s="59">
        <v>71</v>
      </c>
      <c r="AL19" s="59">
        <v>524</v>
      </c>
      <c r="AM19" s="59">
        <v>476</v>
      </c>
      <c r="AN19" s="59">
        <v>476</v>
      </c>
      <c r="AO19" s="59">
        <v>714</v>
      </c>
      <c r="AP19" s="59">
        <v>497</v>
      </c>
      <c r="AQ19" s="59">
        <v>217</v>
      </c>
      <c r="AR19" s="59">
        <v>419</v>
      </c>
      <c r="AS19" s="59">
        <v>2550</v>
      </c>
      <c r="AT19" s="59">
        <v>10000</v>
      </c>
      <c r="AU19" s="59" t="s">
        <v>44</v>
      </c>
    </row>
    <row r="20" spans="2:47" ht="12.75">
      <c r="B20" s="68" t="s">
        <v>78</v>
      </c>
      <c r="C20" s="54">
        <v>101.3</v>
      </c>
      <c r="D20" s="54">
        <v>106.5</v>
      </c>
      <c r="E20" s="54">
        <v>108.4</v>
      </c>
      <c r="F20" s="54">
        <v>104.1</v>
      </c>
      <c r="G20" s="54">
        <v>99.6</v>
      </c>
      <c r="H20" s="54">
        <v>99.6</v>
      </c>
      <c r="I20" s="54">
        <v>103.5</v>
      </c>
      <c r="J20" s="54">
        <v>105.4</v>
      </c>
      <c r="K20" s="54">
        <v>98.6</v>
      </c>
      <c r="L20" s="54">
        <v>96.3</v>
      </c>
      <c r="M20" s="54">
        <v>104.1</v>
      </c>
      <c r="N20" s="54">
        <v>106.5</v>
      </c>
      <c r="O20" s="54">
        <v>105.8</v>
      </c>
      <c r="P20" s="54">
        <v>105</v>
      </c>
      <c r="Q20" s="54">
        <v>101.7</v>
      </c>
      <c r="R20" s="54">
        <v>0.6</v>
      </c>
      <c r="S20" s="54">
        <v>1.5</v>
      </c>
      <c r="T20" s="54">
        <v>2.1</v>
      </c>
      <c r="U20" s="54">
        <v>0</v>
      </c>
      <c r="V20" s="54">
        <v>-0.9</v>
      </c>
      <c r="W20" s="54">
        <v>-0.7</v>
      </c>
      <c r="X20" s="54">
        <v>0.5</v>
      </c>
      <c r="Y20" s="54">
        <v>-0.3</v>
      </c>
      <c r="Z20" s="54">
        <v>-1.7</v>
      </c>
      <c r="AA20" s="54">
        <v>-2.4</v>
      </c>
      <c r="AB20" s="54">
        <v>0</v>
      </c>
      <c r="AC20" s="54">
        <v>1.7</v>
      </c>
      <c r="AD20" s="54">
        <v>0.8</v>
      </c>
      <c r="AE20" s="54">
        <v>0.8</v>
      </c>
      <c r="AF20" s="54">
        <v>0.2</v>
      </c>
      <c r="AG20" s="59">
        <v>216</v>
      </c>
      <c r="AH20" s="59">
        <v>4589</v>
      </c>
      <c r="AI20" s="59">
        <v>3475</v>
      </c>
      <c r="AJ20" s="59">
        <v>1114</v>
      </c>
      <c r="AK20" s="59">
        <v>72</v>
      </c>
      <c r="AL20" s="59">
        <v>531</v>
      </c>
      <c r="AM20" s="59">
        <v>481</v>
      </c>
      <c r="AN20" s="59">
        <v>466</v>
      </c>
      <c r="AO20" s="59">
        <v>690</v>
      </c>
      <c r="AP20" s="59">
        <v>477</v>
      </c>
      <c r="AQ20" s="59">
        <v>213</v>
      </c>
      <c r="AR20" s="59">
        <v>418</v>
      </c>
      <c r="AS20" s="59">
        <v>2537</v>
      </c>
      <c r="AT20" s="59">
        <v>10000</v>
      </c>
      <c r="AU20" s="59" t="s">
        <v>44</v>
      </c>
    </row>
    <row r="21" spans="2:47" ht="12.75">
      <c r="B21" s="68" t="s">
        <v>79</v>
      </c>
      <c r="C21" s="54">
        <v>100.7</v>
      </c>
      <c r="D21" s="54">
        <v>106.8</v>
      </c>
      <c r="E21" s="54">
        <v>108.9</v>
      </c>
      <c r="F21" s="54">
        <v>104.1</v>
      </c>
      <c r="G21" s="54">
        <v>100.8</v>
      </c>
      <c r="H21" s="54">
        <v>100.6</v>
      </c>
      <c r="I21" s="54">
        <v>104.2</v>
      </c>
      <c r="J21" s="54">
        <v>104.3</v>
      </c>
      <c r="K21" s="54">
        <v>101.6</v>
      </c>
      <c r="L21" s="54">
        <v>100.4</v>
      </c>
      <c r="M21" s="54">
        <v>104.1</v>
      </c>
      <c r="N21" s="54">
        <v>106.5</v>
      </c>
      <c r="O21" s="54">
        <v>105.5</v>
      </c>
      <c r="P21" s="54">
        <v>105.3</v>
      </c>
      <c r="Q21" s="54">
        <v>101.7</v>
      </c>
      <c r="R21" s="54">
        <v>-0.5</v>
      </c>
      <c r="S21" s="54">
        <v>0.3</v>
      </c>
      <c r="T21" s="54">
        <v>0.5</v>
      </c>
      <c r="U21" s="54">
        <v>0</v>
      </c>
      <c r="V21" s="54">
        <v>1.2</v>
      </c>
      <c r="W21" s="54">
        <v>1</v>
      </c>
      <c r="X21" s="54">
        <v>0.6</v>
      </c>
      <c r="Y21" s="54">
        <v>-1.1</v>
      </c>
      <c r="Z21" s="54">
        <v>3</v>
      </c>
      <c r="AA21" s="54">
        <v>4.2</v>
      </c>
      <c r="AB21" s="54">
        <v>0</v>
      </c>
      <c r="AC21" s="54">
        <v>0</v>
      </c>
      <c r="AD21" s="54">
        <v>-0.4</v>
      </c>
      <c r="AE21" s="54">
        <v>0.3</v>
      </c>
      <c r="AF21" s="54">
        <v>0.1</v>
      </c>
      <c r="AG21" s="59">
        <v>214</v>
      </c>
      <c r="AH21" s="59">
        <v>4589</v>
      </c>
      <c r="AI21" s="59">
        <v>3479</v>
      </c>
      <c r="AJ21" s="59">
        <v>1110</v>
      </c>
      <c r="AK21" s="59">
        <v>73</v>
      </c>
      <c r="AL21" s="59">
        <v>535</v>
      </c>
      <c r="AM21" s="59">
        <v>483</v>
      </c>
      <c r="AN21" s="59">
        <v>459</v>
      </c>
      <c r="AO21" s="59">
        <v>709</v>
      </c>
      <c r="AP21" s="59">
        <v>496</v>
      </c>
      <c r="AQ21" s="59">
        <v>213</v>
      </c>
      <c r="AR21" s="59">
        <v>417</v>
      </c>
      <c r="AS21" s="59">
        <v>2521</v>
      </c>
      <c r="AT21" s="59">
        <v>10000</v>
      </c>
      <c r="AU21" s="59" t="s">
        <v>44</v>
      </c>
    </row>
    <row r="22" spans="2:47" ht="12.75">
      <c r="B22" s="69" t="s">
        <v>80</v>
      </c>
      <c r="C22" s="56">
        <v>101.3</v>
      </c>
      <c r="D22" s="56">
        <v>107.7</v>
      </c>
      <c r="E22" s="56">
        <v>110.8</v>
      </c>
      <c r="F22" s="56">
        <v>104.1</v>
      </c>
      <c r="G22" s="56">
        <v>101.4</v>
      </c>
      <c r="H22" s="56">
        <v>101.2</v>
      </c>
      <c r="I22" s="56">
        <v>104.9</v>
      </c>
      <c r="J22" s="56">
        <v>105.4</v>
      </c>
      <c r="K22" s="56">
        <v>102.2</v>
      </c>
      <c r="L22" s="56">
        <v>101.3</v>
      </c>
      <c r="M22" s="56">
        <v>104.1</v>
      </c>
      <c r="N22" s="56">
        <v>108.6</v>
      </c>
      <c r="O22" s="56">
        <v>106.3</v>
      </c>
      <c r="P22" s="56">
        <v>106.2</v>
      </c>
      <c r="Q22" s="56">
        <v>101.7</v>
      </c>
      <c r="R22" s="56">
        <v>0.5</v>
      </c>
      <c r="S22" s="56">
        <v>0.8</v>
      </c>
      <c r="T22" s="56">
        <v>1.8</v>
      </c>
      <c r="U22" s="56">
        <v>0</v>
      </c>
      <c r="V22" s="56">
        <v>0.6</v>
      </c>
      <c r="W22" s="56">
        <v>0.6</v>
      </c>
      <c r="X22" s="56">
        <v>0.7</v>
      </c>
      <c r="Y22" s="56">
        <v>1.1</v>
      </c>
      <c r="Z22" s="56">
        <v>0.7</v>
      </c>
      <c r="AA22" s="56">
        <v>0.9</v>
      </c>
      <c r="AB22" s="56">
        <v>0</v>
      </c>
      <c r="AC22" s="56">
        <v>2</v>
      </c>
      <c r="AD22" s="56">
        <v>0.8</v>
      </c>
      <c r="AE22" s="56">
        <v>0.8</v>
      </c>
      <c r="AF22" s="56">
        <v>0</v>
      </c>
      <c r="AG22" s="60">
        <v>214</v>
      </c>
      <c r="AH22" s="60">
        <v>4589</v>
      </c>
      <c r="AI22" s="60">
        <v>3487</v>
      </c>
      <c r="AJ22" s="60">
        <v>1102</v>
      </c>
      <c r="AK22" s="60">
        <v>72</v>
      </c>
      <c r="AL22" s="60">
        <v>533</v>
      </c>
      <c r="AM22" s="60">
        <v>482</v>
      </c>
      <c r="AN22" s="60">
        <v>460</v>
      </c>
      <c r="AO22" s="60">
        <v>708</v>
      </c>
      <c r="AP22" s="60">
        <v>497</v>
      </c>
      <c r="AQ22" s="60">
        <v>211</v>
      </c>
      <c r="AR22" s="60">
        <v>422</v>
      </c>
      <c r="AS22" s="60">
        <v>2520</v>
      </c>
      <c r="AT22" s="60">
        <v>10000</v>
      </c>
      <c r="AU22" s="60" t="s">
        <v>44</v>
      </c>
    </row>
  </sheetData>
  <sheetProtection/>
  <mergeCells count="3">
    <mergeCell ref="AG4:AU4"/>
    <mergeCell ref="C4:Q4"/>
    <mergeCell ref="R4:A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2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3.7109375" style="21" customWidth="1"/>
    <col min="3" max="5" width="10.7109375" style="21" customWidth="1"/>
    <col min="6" max="7" width="16.7109375" style="21" customWidth="1"/>
    <col min="8" max="10" width="10.7109375" style="21" customWidth="1"/>
    <col min="11" max="12" width="16.7109375" style="21" customWidth="1"/>
    <col min="13" max="15" width="10.7109375" style="21" customWidth="1"/>
    <col min="16" max="17" width="16.7109375" style="21" customWidth="1"/>
    <col min="18" max="16384" width="9.140625" style="21" customWidth="1"/>
  </cols>
  <sheetData>
    <row r="2" spans="2:17" ht="18.75">
      <c r="B2" s="42" t="s">
        <v>120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s="26" customFormat="1" ht="24.75" customHeight="1">
      <c r="B4" s="61"/>
      <c r="C4" s="61" t="s">
        <v>45</v>
      </c>
      <c r="D4" s="61"/>
      <c r="E4" s="61"/>
      <c r="F4" s="61"/>
      <c r="G4" s="61"/>
      <c r="H4" s="61" t="s">
        <v>46</v>
      </c>
      <c r="I4" s="61"/>
      <c r="J4" s="61"/>
      <c r="K4" s="61"/>
      <c r="L4" s="61"/>
      <c r="M4" s="61" t="s">
        <v>47</v>
      </c>
      <c r="N4" s="61"/>
      <c r="O4" s="61"/>
      <c r="P4" s="61"/>
      <c r="Q4" s="61"/>
    </row>
    <row r="5" spans="2:17" s="27" customFormat="1" ht="12.75">
      <c r="B5" s="50"/>
      <c r="C5" s="62" t="s">
        <v>117</v>
      </c>
      <c r="D5" s="62" t="s">
        <v>118</v>
      </c>
      <c r="E5" s="62" t="s">
        <v>48</v>
      </c>
      <c r="F5" s="62" t="s">
        <v>119</v>
      </c>
      <c r="G5" s="62" t="s">
        <v>45</v>
      </c>
      <c r="H5" s="62" t="s">
        <v>117</v>
      </c>
      <c r="I5" s="62" t="s">
        <v>118</v>
      </c>
      <c r="J5" s="62" t="s">
        <v>48</v>
      </c>
      <c r="K5" s="62" t="s">
        <v>119</v>
      </c>
      <c r="L5" s="62" t="s">
        <v>45</v>
      </c>
      <c r="M5" s="62" t="s">
        <v>117</v>
      </c>
      <c r="N5" s="62" t="s">
        <v>118</v>
      </c>
      <c r="O5" s="62" t="s">
        <v>48</v>
      </c>
      <c r="P5" s="62" t="s">
        <v>119</v>
      </c>
      <c r="Q5" s="62" t="s">
        <v>45</v>
      </c>
    </row>
    <row r="6" spans="2:17" s="27" customFormat="1" ht="12.75">
      <c r="B6" s="51"/>
      <c r="C6" s="63" t="s">
        <v>115</v>
      </c>
      <c r="D6" s="63" t="s">
        <v>115</v>
      </c>
      <c r="E6" s="63"/>
      <c r="F6" s="63" t="s">
        <v>116</v>
      </c>
      <c r="G6" s="63" t="s">
        <v>99</v>
      </c>
      <c r="H6" s="63" t="s">
        <v>115</v>
      </c>
      <c r="I6" s="63" t="s">
        <v>115</v>
      </c>
      <c r="J6" s="63"/>
      <c r="K6" s="63" t="s">
        <v>116</v>
      </c>
      <c r="L6" s="63" t="s">
        <v>99</v>
      </c>
      <c r="M6" s="63" t="s">
        <v>115</v>
      </c>
      <c r="N6" s="63" t="s">
        <v>115</v>
      </c>
      <c r="O6" s="63"/>
      <c r="P6" s="63" t="s">
        <v>116</v>
      </c>
      <c r="Q6" s="63" t="s">
        <v>99</v>
      </c>
    </row>
    <row r="7" spans="2:17" ht="12.75">
      <c r="B7" s="67" t="s">
        <v>65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 t="s">
        <v>44</v>
      </c>
      <c r="I7" s="52" t="s">
        <v>44</v>
      </c>
      <c r="J7" s="52" t="s">
        <v>44</v>
      </c>
      <c r="K7" s="52" t="s">
        <v>44</v>
      </c>
      <c r="L7" s="52" t="s">
        <v>44</v>
      </c>
      <c r="M7" s="58" t="s">
        <v>44</v>
      </c>
      <c r="N7" s="58" t="s">
        <v>44</v>
      </c>
      <c r="O7" s="58" t="s">
        <v>44</v>
      </c>
      <c r="P7" s="58" t="s">
        <v>44</v>
      </c>
      <c r="Q7" s="58" t="s">
        <v>44</v>
      </c>
    </row>
    <row r="8" spans="2:17" ht="12.75">
      <c r="B8" s="68" t="s">
        <v>66</v>
      </c>
      <c r="C8" s="54">
        <v>102.3</v>
      </c>
      <c r="D8" s="54">
        <v>101</v>
      </c>
      <c r="E8" s="54">
        <v>101.6</v>
      </c>
      <c r="F8" s="54">
        <v>101.6</v>
      </c>
      <c r="G8" s="54">
        <v>102.3</v>
      </c>
      <c r="H8" s="54">
        <v>3</v>
      </c>
      <c r="I8" s="54">
        <v>1</v>
      </c>
      <c r="J8" s="54">
        <v>1.6</v>
      </c>
      <c r="K8" s="54">
        <v>1.6</v>
      </c>
      <c r="L8" s="54">
        <v>2.3</v>
      </c>
      <c r="M8" s="59">
        <v>3733</v>
      </c>
      <c r="N8" s="59">
        <v>2965</v>
      </c>
      <c r="O8" s="59">
        <v>2701</v>
      </c>
      <c r="P8" s="59">
        <v>601</v>
      </c>
      <c r="Q8" s="59">
        <v>10000</v>
      </c>
    </row>
    <row r="9" spans="2:17" ht="12.75">
      <c r="B9" s="68" t="s">
        <v>67</v>
      </c>
      <c r="C9" s="54">
        <v>102.3</v>
      </c>
      <c r="D9" s="54">
        <v>99.9</v>
      </c>
      <c r="E9" s="54">
        <v>101.6</v>
      </c>
      <c r="F9" s="54">
        <v>102.1</v>
      </c>
      <c r="G9" s="54">
        <v>101.9</v>
      </c>
      <c r="H9" s="54">
        <v>0.3</v>
      </c>
      <c r="I9" s="54">
        <v>-1.1</v>
      </c>
      <c r="J9" s="54">
        <v>0</v>
      </c>
      <c r="K9" s="54">
        <v>0.5</v>
      </c>
      <c r="L9" s="54">
        <v>-0.4</v>
      </c>
      <c r="M9" s="59">
        <v>3758</v>
      </c>
      <c r="N9" s="59">
        <v>2923</v>
      </c>
      <c r="O9" s="59">
        <v>2712</v>
      </c>
      <c r="P9" s="59">
        <v>607</v>
      </c>
      <c r="Q9" s="59">
        <v>10000</v>
      </c>
    </row>
    <row r="10" spans="2:17" ht="12.75">
      <c r="B10" s="68" t="s">
        <v>68</v>
      </c>
      <c r="C10" s="54">
        <v>104</v>
      </c>
      <c r="D10" s="54">
        <v>100.3</v>
      </c>
      <c r="E10" s="54">
        <v>101.6</v>
      </c>
      <c r="F10" s="54">
        <v>102.4</v>
      </c>
      <c r="G10" s="54">
        <v>102.7</v>
      </c>
      <c r="H10" s="54">
        <v>1.7</v>
      </c>
      <c r="I10" s="54">
        <v>0.4</v>
      </c>
      <c r="J10" s="54">
        <v>0</v>
      </c>
      <c r="K10" s="54">
        <v>0.3</v>
      </c>
      <c r="L10" s="54">
        <v>0.8</v>
      </c>
      <c r="M10" s="59">
        <v>3764</v>
      </c>
      <c r="N10" s="59">
        <v>2943</v>
      </c>
      <c r="O10" s="59">
        <v>2691</v>
      </c>
      <c r="P10" s="59">
        <v>602</v>
      </c>
      <c r="Q10" s="59">
        <v>10000</v>
      </c>
    </row>
    <row r="11" spans="2:17" ht="12.75">
      <c r="B11" s="68" t="s">
        <v>69</v>
      </c>
      <c r="C11" s="54">
        <v>104.2</v>
      </c>
      <c r="D11" s="54">
        <v>99.3</v>
      </c>
      <c r="E11" s="54">
        <v>101.6</v>
      </c>
      <c r="F11" s="54">
        <v>102.7</v>
      </c>
      <c r="G11" s="54">
        <v>102.5</v>
      </c>
      <c r="H11" s="54">
        <v>0.2</v>
      </c>
      <c r="I11" s="54">
        <v>-1</v>
      </c>
      <c r="J11" s="54">
        <v>0</v>
      </c>
      <c r="K11" s="54">
        <v>0.3</v>
      </c>
      <c r="L11" s="54">
        <v>-0.2</v>
      </c>
      <c r="M11" s="59">
        <v>3777</v>
      </c>
      <c r="N11" s="59">
        <v>2920</v>
      </c>
      <c r="O11" s="59">
        <v>2697</v>
      </c>
      <c r="P11" s="59">
        <v>606</v>
      </c>
      <c r="Q11" s="59">
        <v>10000</v>
      </c>
    </row>
    <row r="12" spans="2:17" ht="12.75">
      <c r="B12" s="68" t="s">
        <v>70</v>
      </c>
      <c r="C12" s="54">
        <v>105.4</v>
      </c>
      <c r="D12" s="54">
        <v>100.7</v>
      </c>
      <c r="E12" s="54">
        <v>101.6</v>
      </c>
      <c r="F12" s="54">
        <v>102.8</v>
      </c>
      <c r="G12" s="54">
        <v>102.9</v>
      </c>
      <c r="H12" s="54">
        <v>1.2</v>
      </c>
      <c r="I12" s="54">
        <v>1.4</v>
      </c>
      <c r="J12" s="54">
        <v>0</v>
      </c>
      <c r="K12" s="54">
        <v>0.1</v>
      </c>
      <c r="L12" s="54">
        <v>0.3</v>
      </c>
      <c r="M12" s="59">
        <v>3799</v>
      </c>
      <c r="N12" s="59">
        <v>2908</v>
      </c>
      <c r="O12" s="59">
        <v>2688</v>
      </c>
      <c r="P12" s="59">
        <v>605</v>
      </c>
      <c r="Q12" s="59">
        <v>10000</v>
      </c>
    </row>
    <row r="13" spans="2:17" ht="12.75">
      <c r="B13" s="68" t="s">
        <v>71</v>
      </c>
      <c r="C13" s="54">
        <v>107.6</v>
      </c>
      <c r="D13" s="54">
        <v>99.8</v>
      </c>
      <c r="E13" s="54">
        <v>104.3</v>
      </c>
      <c r="F13" s="54">
        <v>102.8</v>
      </c>
      <c r="G13" s="54">
        <v>104.2</v>
      </c>
      <c r="H13" s="54">
        <v>2.1</v>
      </c>
      <c r="I13" s="54">
        <v>-0.9</v>
      </c>
      <c r="J13" s="54">
        <v>2.7</v>
      </c>
      <c r="K13" s="54">
        <v>0</v>
      </c>
      <c r="L13" s="54">
        <v>1.3</v>
      </c>
      <c r="M13" s="59">
        <v>3829</v>
      </c>
      <c r="N13" s="59">
        <v>2850</v>
      </c>
      <c r="O13" s="59">
        <v>2724</v>
      </c>
      <c r="P13" s="59">
        <v>597</v>
      </c>
      <c r="Q13" s="59">
        <v>10000</v>
      </c>
    </row>
    <row r="14" spans="2:17" ht="12.75">
      <c r="B14" s="68" t="s">
        <v>72</v>
      </c>
      <c r="C14" s="54">
        <v>108.7</v>
      </c>
      <c r="D14" s="54">
        <v>99.5</v>
      </c>
      <c r="E14" s="54">
        <v>104.3</v>
      </c>
      <c r="F14" s="54">
        <v>102.6</v>
      </c>
      <c r="G14" s="54">
        <v>104.5</v>
      </c>
      <c r="H14" s="54">
        <v>0.9</v>
      </c>
      <c r="I14" s="54">
        <v>-0.4</v>
      </c>
      <c r="J14" s="54">
        <v>0</v>
      </c>
      <c r="K14" s="54">
        <v>-0.2</v>
      </c>
      <c r="L14" s="54">
        <v>0.2</v>
      </c>
      <c r="M14" s="59">
        <v>3855</v>
      </c>
      <c r="N14" s="59">
        <v>2833</v>
      </c>
      <c r="O14" s="59">
        <v>2717</v>
      </c>
      <c r="P14" s="59">
        <v>595</v>
      </c>
      <c r="Q14" s="59">
        <v>10000</v>
      </c>
    </row>
    <row r="15" spans="2:17" ht="12.75">
      <c r="B15" s="68" t="s">
        <v>122</v>
      </c>
      <c r="C15" s="54">
        <v>110.3</v>
      </c>
      <c r="D15" s="54">
        <v>98.9</v>
      </c>
      <c r="E15" s="54">
        <v>104.3</v>
      </c>
      <c r="F15" s="54">
        <v>103.4</v>
      </c>
      <c r="G15" s="54">
        <v>105</v>
      </c>
      <c r="H15" s="54">
        <v>1.5</v>
      </c>
      <c r="I15" s="54">
        <v>-0.6</v>
      </c>
      <c r="J15" s="54">
        <v>0</v>
      </c>
      <c r="K15" s="54">
        <v>0.8</v>
      </c>
      <c r="L15" s="54">
        <v>0.5</v>
      </c>
      <c r="M15" s="59">
        <v>3900</v>
      </c>
      <c r="N15" s="59">
        <v>2799</v>
      </c>
      <c r="O15" s="59">
        <v>2704</v>
      </c>
      <c r="P15" s="59">
        <v>597</v>
      </c>
      <c r="Q15" s="59">
        <v>10000</v>
      </c>
    </row>
    <row r="16" spans="2:17" ht="12.75">
      <c r="B16" s="68" t="s">
        <v>73</v>
      </c>
      <c r="C16" s="54">
        <v>109</v>
      </c>
      <c r="D16" s="54">
        <v>100.6</v>
      </c>
      <c r="E16" s="54">
        <v>104.3</v>
      </c>
      <c r="F16" s="54">
        <v>104.5</v>
      </c>
      <c r="G16" s="54">
        <v>104.8</v>
      </c>
      <c r="H16" s="54">
        <v>-1.2</v>
      </c>
      <c r="I16" s="54">
        <v>1.7</v>
      </c>
      <c r="J16" s="54">
        <v>0</v>
      </c>
      <c r="K16" s="54">
        <v>1.1</v>
      </c>
      <c r="L16" s="54">
        <v>-0.2</v>
      </c>
      <c r="M16" s="59">
        <v>3839</v>
      </c>
      <c r="N16" s="59">
        <v>2855</v>
      </c>
      <c r="O16" s="59">
        <v>2708</v>
      </c>
      <c r="P16" s="59">
        <v>598</v>
      </c>
      <c r="Q16" s="59">
        <v>10000</v>
      </c>
    </row>
    <row r="17" spans="2:17" ht="12.75">
      <c r="B17" s="68" t="s">
        <v>74</v>
      </c>
      <c r="C17" s="54">
        <v>108.1</v>
      </c>
      <c r="D17" s="54">
        <v>97.8</v>
      </c>
      <c r="E17" s="54">
        <v>104.3</v>
      </c>
      <c r="F17" s="54">
        <v>103.4</v>
      </c>
      <c r="G17" s="54">
        <v>103.9</v>
      </c>
      <c r="H17" s="54">
        <v>-0.8</v>
      </c>
      <c r="I17" s="54">
        <v>-2.8</v>
      </c>
      <c r="J17" s="54">
        <v>0</v>
      </c>
      <c r="K17" s="54">
        <v>-1.1</v>
      </c>
      <c r="L17" s="54">
        <v>-0.9</v>
      </c>
      <c r="M17" s="59">
        <v>3868</v>
      </c>
      <c r="N17" s="59">
        <v>2796</v>
      </c>
      <c r="O17" s="59">
        <v>2733</v>
      </c>
      <c r="P17" s="59">
        <v>603</v>
      </c>
      <c r="Q17" s="59">
        <v>10000</v>
      </c>
    </row>
    <row r="18" spans="2:17" ht="12.75">
      <c r="B18" s="68" t="s">
        <v>75</v>
      </c>
      <c r="C18" s="54">
        <v>108.4</v>
      </c>
      <c r="D18" s="54">
        <v>97.5</v>
      </c>
      <c r="E18" s="54">
        <v>104.3</v>
      </c>
      <c r="F18" s="54">
        <v>104.6</v>
      </c>
      <c r="G18" s="54">
        <v>104.1</v>
      </c>
      <c r="H18" s="54">
        <v>0.3</v>
      </c>
      <c r="I18" s="54">
        <v>-0.3</v>
      </c>
      <c r="J18" s="54">
        <v>0</v>
      </c>
      <c r="K18" s="54">
        <v>1.1</v>
      </c>
      <c r="L18" s="54">
        <v>0.2</v>
      </c>
      <c r="M18" s="59">
        <v>3872</v>
      </c>
      <c r="N18" s="59">
        <v>2792</v>
      </c>
      <c r="O18" s="59">
        <v>2728</v>
      </c>
      <c r="P18" s="59">
        <v>608</v>
      </c>
      <c r="Q18" s="59">
        <v>10000</v>
      </c>
    </row>
    <row r="19" spans="2:17" ht="12.75">
      <c r="B19" s="68" t="s">
        <v>77</v>
      </c>
      <c r="C19" s="54">
        <v>108.1</v>
      </c>
      <c r="D19" s="54">
        <v>98.1</v>
      </c>
      <c r="E19" s="54">
        <v>104.3</v>
      </c>
      <c r="F19" s="54">
        <v>105.1</v>
      </c>
      <c r="G19" s="54">
        <v>104.2</v>
      </c>
      <c r="H19" s="54">
        <v>-0.2</v>
      </c>
      <c r="I19" s="54">
        <v>0.6</v>
      </c>
      <c r="J19" s="54">
        <v>0</v>
      </c>
      <c r="K19" s="54">
        <v>0.5</v>
      </c>
      <c r="L19" s="54">
        <v>0.1</v>
      </c>
      <c r="M19" s="59">
        <v>3871</v>
      </c>
      <c r="N19" s="59">
        <v>2793</v>
      </c>
      <c r="O19" s="59">
        <v>2725</v>
      </c>
      <c r="P19" s="59">
        <v>611</v>
      </c>
      <c r="Q19" s="59">
        <v>10000</v>
      </c>
    </row>
    <row r="20" spans="2:17" ht="12.75">
      <c r="B20" s="68" t="s">
        <v>78</v>
      </c>
      <c r="C20" s="54">
        <v>110.6</v>
      </c>
      <c r="D20" s="54">
        <v>97.5</v>
      </c>
      <c r="E20" s="54">
        <v>104.3</v>
      </c>
      <c r="F20" s="54">
        <v>107</v>
      </c>
      <c r="G20" s="54">
        <v>105</v>
      </c>
      <c r="H20" s="54">
        <v>2.3</v>
      </c>
      <c r="I20" s="54">
        <v>-0.6</v>
      </c>
      <c r="J20" s="54">
        <v>0</v>
      </c>
      <c r="K20" s="54">
        <v>1.8</v>
      </c>
      <c r="L20" s="54">
        <v>0.8</v>
      </c>
      <c r="M20" s="59">
        <v>3888</v>
      </c>
      <c r="N20" s="59">
        <v>2826</v>
      </c>
      <c r="O20" s="59">
        <v>2676</v>
      </c>
      <c r="P20" s="59">
        <v>610</v>
      </c>
      <c r="Q20" s="59">
        <v>10000</v>
      </c>
    </row>
    <row r="21" spans="2:17" ht="12.75">
      <c r="B21" s="68" t="s">
        <v>79</v>
      </c>
      <c r="C21" s="54">
        <v>110.7</v>
      </c>
      <c r="D21" s="54">
        <v>98.2</v>
      </c>
      <c r="E21" s="54">
        <v>104.3</v>
      </c>
      <c r="F21" s="54">
        <v>107.4</v>
      </c>
      <c r="G21" s="54">
        <v>105.3</v>
      </c>
      <c r="H21" s="54">
        <v>0.1</v>
      </c>
      <c r="I21" s="54">
        <v>0.7</v>
      </c>
      <c r="J21" s="54">
        <v>0</v>
      </c>
      <c r="K21" s="54">
        <v>0.3</v>
      </c>
      <c r="L21" s="54">
        <v>0.3</v>
      </c>
      <c r="M21" s="59">
        <v>3880</v>
      </c>
      <c r="N21" s="59">
        <v>2841</v>
      </c>
      <c r="O21" s="59">
        <v>2668</v>
      </c>
      <c r="P21" s="59">
        <v>611</v>
      </c>
      <c r="Q21" s="59">
        <v>10000</v>
      </c>
    </row>
    <row r="22" spans="2:17" ht="12.75">
      <c r="B22" s="69" t="s">
        <v>80</v>
      </c>
      <c r="C22" s="56">
        <v>112</v>
      </c>
      <c r="D22" s="56">
        <v>99.1</v>
      </c>
      <c r="E22" s="56">
        <v>104.3</v>
      </c>
      <c r="F22" s="56">
        <v>109.6</v>
      </c>
      <c r="G22" s="56">
        <v>106.2</v>
      </c>
      <c r="H22" s="56">
        <v>1.2</v>
      </c>
      <c r="I22" s="56">
        <v>0.9</v>
      </c>
      <c r="J22" s="56">
        <v>0</v>
      </c>
      <c r="K22" s="56">
        <v>2</v>
      </c>
      <c r="L22" s="56">
        <v>0.8</v>
      </c>
      <c r="M22" s="60">
        <v>3895</v>
      </c>
      <c r="N22" s="60">
        <v>2841</v>
      </c>
      <c r="O22" s="60">
        <v>2646</v>
      </c>
      <c r="P22" s="60">
        <v>618</v>
      </c>
      <c r="Q22" s="60">
        <v>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22.7109375" style="21" customWidth="1"/>
    <col min="3" max="4" width="23.7109375" style="21" customWidth="1"/>
    <col min="5" max="5" width="2.7109375" style="21" customWidth="1"/>
    <col min="6" max="16384" width="9.140625" style="21" customWidth="1"/>
  </cols>
  <sheetData>
    <row r="2" spans="2:5" ht="18.75">
      <c r="B2" s="64" t="s">
        <v>121</v>
      </c>
      <c r="C2" s="29"/>
      <c r="D2" s="29"/>
      <c r="E2" s="29"/>
    </row>
    <row r="3" spans="2:5" ht="12.75">
      <c r="B3" s="29"/>
      <c r="C3" s="29"/>
      <c r="D3" s="29"/>
      <c r="E3" s="29"/>
    </row>
    <row r="4" spans="2:5" ht="15" customHeight="1">
      <c r="B4" s="49"/>
      <c r="C4" s="43" t="s">
        <v>42</v>
      </c>
      <c r="D4" s="43" t="s">
        <v>43</v>
      </c>
      <c r="E4" s="49"/>
    </row>
    <row r="5" spans="2:5" ht="12.75">
      <c r="B5" s="67" t="s">
        <v>65</v>
      </c>
      <c r="C5" s="53">
        <v>52766</v>
      </c>
      <c r="D5" s="53">
        <v>156319</v>
      </c>
      <c r="E5" s="39"/>
    </row>
    <row r="6" spans="2:5" ht="12.75">
      <c r="B6" s="68" t="s">
        <v>66</v>
      </c>
      <c r="C6" s="55">
        <v>53999</v>
      </c>
      <c r="D6" s="55">
        <v>159972</v>
      </c>
      <c r="E6" s="65"/>
    </row>
    <row r="7" spans="2:5" ht="12.75">
      <c r="B7" s="68" t="s">
        <v>67</v>
      </c>
      <c r="C7" s="55">
        <v>53787</v>
      </c>
      <c r="D7" s="55">
        <v>159344</v>
      </c>
      <c r="E7" s="65"/>
    </row>
    <row r="8" spans="2:5" ht="12.75">
      <c r="B8" s="68" t="s">
        <v>68</v>
      </c>
      <c r="C8" s="55">
        <v>54213</v>
      </c>
      <c r="D8" s="55">
        <v>160606</v>
      </c>
      <c r="E8" s="65"/>
    </row>
    <row r="9" spans="2:5" ht="12.75">
      <c r="B9" s="68" t="s">
        <v>69</v>
      </c>
      <c r="C9" s="55">
        <v>54094</v>
      </c>
      <c r="D9" s="55">
        <v>160253</v>
      </c>
      <c r="E9" s="65"/>
    </row>
    <row r="10" spans="2:5" ht="12.75">
      <c r="B10" s="68" t="s">
        <v>70</v>
      </c>
      <c r="C10" s="55">
        <v>54271</v>
      </c>
      <c r="D10" s="55">
        <v>160778</v>
      </c>
      <c r="E10" s="65"/>
    </row>
    <row r="11" spans="2:5" ht="12.75">
      <c r="B11" s="68" t="s">
        <v>71</v>
      </c>
      <c r="C11" s="55">
        <v>54985</v>
      </c>
      <c r="D11" s="55">
        <v>162893</v>
      </c>
      <c r="E11" s="65"/>
    </row>
    <row r="12" spans="2:5" ht="12.75">
      <c r="B12" s="68" t="s">
        <v>72</v>
      </c>
      <c r="C12" s="55">
        <v>55114</v>
      </c>
      <c r="D12" s="55">
        <v>163275</v>
      </c>
      <c r="E12" s="65"/>
    </row>
    <row r="13" spans="2:5" ht="12.75">
      <c r="B13" s="68" t="s">
        <v>122</v>
      </c>
      <c r="C13" s="55">
        <v>55393</v>
      </c>
      <c r="D13" s="55">
        <v>164101</v>
      </c>
      <c r="E13" s="65"/>
    </row>
    <row r="14" spans="2:5" ht="12.75">
      <c r="B14" s="68" t="s">
        <v>73</v>
      </c>
      <c r="C14" s="55">
        <v>55310</v>
      </c>
      <c r="D14" s="55">
        <v>163855</v>
      </c>
      <c r="E14" s="65"/>
    </row>
    <row r="15" spans="2:5" ht="12.75">
      <c r="B15" s="68" t="s">
        <v>74</v>
      </c>
      <c r="C15" s="55">
        <v>54807</v>
      </c>
      <c r="D15" s="55">
        <v>162365</v>
      </c>
      <c r="E15" s="65"/>
    </row>
    <row r="16" spans="2:5" ht="12.75">
      <c r="B16" s="68" t="s">
        <v>75</v>
      </c>
      <c r="C16" s="55">
        <v>54903</v>
      </c>
      <c r="D16" s="55">
        <v>162651</v>
      </c>
      <c r="E16" s="65"/>
    </row>
    <row r="17" spans="2:5" ht="12.75">
      <c r="B17" s="68" t="s">
        <v>77</v>
      </c>
      <c r="C17" s="55">
        <v>54964</v>
      </c>
      <c r="D17" s="55">
        <v>162831</v>
      </c>
      <c r="E17" s="65"/>
    </row>
    <row r="18" spans="2:5" ht="12.75">
      <c r="B18" s="68" t="s">
        <v>78</v>
      </c>
      <c r="C18" s="55">
        <v>55411</v>
      </c>
      <c r="D18" s="55">
        <v>164154</v>
      </c>
      <c r="E18" s="65"/>
    </row>
    <row r="19" spans="2:5" ht="12.75">
      <c r="B19" s="68" t="s">
        <v>79</v>
      </c>
      <c r="C19" s="55">
        <v>55566</v>
      </c>
      <c r="D19" s="55">
        <v>164616</v>
      </c>
      <c r="E19" s="65"/>
    </row>
    <row r="20" spans="2:5" ht="12.75">
      <c r="B20" s="69" t="s">
        <v>80</v>
      </c>
      <c r="C20" s="57">
        <v>56028</v>
      </c>
      <c r="D20" s="57">
        <v>165983</v>
      </c>
      <c r="E2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0"/>
  <sheetViews>
    <sheetView showGridLines="0" zoomScale="130" zoomScaleNormal="130" zoomScalePageLayoutView="0" workbookViewId="0" topLeftCell="A1">
      <selection activeCell="M7" sqref="M7"/>
    </sheetView>
  </sheetViews>
  <sheetFormatPr defaultColWidth="9.140625" defaultRowHeight="15"/>
  <cols>
    <col min="1" max="1" width="10.57421875" style="3" customWidth="1"/>
    <col min="2" max="2" width="2.57421875" style="3" customWidth="1"/>
    <col min="3" max="3" width="24.421875" style="3" bestFit="1" customWidth="1"/>
    <col min="4" max="4" width="9.140625" style="3" customWidth="1"/>
    <col min="5" max="5" width="15.28125" style="3" bestFit="1" customWidth="1"/>
    <col min="6" max="6" width="9.140625" style="3" customWidth="1"/>
    <col min="7" max="7" width="9.7109375" style="3" bestFit="1" customWidth="1"/>
    <col min="8" max="11" width="9.140625" style="3" customWidth="1"/>
    <col min="12" max="12" width="15.28125" style="3" bestFit="1" customWidth="1"/>
    <col min="13" max="13" width="9.140625" style="3" customWidth="1"/>
    <col min="14" max="21" width="9.140625" style="3" hidden="1" customWidth="1"/>
    <col min="22" max="16384" width="9.140625" style="3" customWidth="1"/>
  </cols>
  <sheetData>
    <row r="1" spans="1:20" ht="29.25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R1" s="3">
        <v>11</v>
      </c>
      <c r="S1" s="3">
        <v>0.006000000000000005</v>
      </c>
      <c r="T1" s="3">
        <f aca="true" t="shared" si="0" ref="T1:T64">IF($H$26+1=R1+1,1,0)</f>
        <v>0</v>
      </c>
    </row>
    <row r="2" spans="1:20" ht="18.75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R2" s="3">
        <v>12</v>
      </c>
      <c r="S2" s="3">
        <v>0.0076666666666667105</v>
      </c>
      <c r="T2" s="3">
        <f t="shared" si="0"/>
        <v>0</v>
      </c>
    </row>
    <row r="3" spans="1:20" ht="19.5" thickBot="1">
      <c r="A3" s="18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R3" s="3">
        <v>13</v>
      </c>
      <c r="S3" s="3">
        <v>0.009750000000000092</v>
      </c>
      <c r="T3" s="3">
        <f t="shared" si="0"/>
        <v>0</v>
      </c>
    </row>
    <row r="4" spans="1:20" ht="15">
      <c r="A4" s="18"/>
      <c r="B4" s="7"/>
      <c r="C4" s="12"/>
      <c r="D4" s="12"/>
      <c r="E4" s="12"/>
      <c r="F4" s="12"/>
      <c r="G4" s="12"/>
      <c r="H4" s="15"/>
      <c r="I4" s="70" t="s">
        <v>126</v>
      </c>
      <c r="J4" s="18"/>
      <c r="K4" s="18"/>
      <c r="L4" s="18"/>
      <c r="O4" s="3" t="s">
        <v>34</v>
      </c>
      <c r="P4" s="3" t="s">
        <v>33</v>
      </c>
      <c r="R4" s="3">
        <v>14</v>
      </c>
      <c r="S4" s="3">
        <v>0.011000000000000032</v>
      </c>
      <c r="T4" s="3">
        <f t="shared" si="0"/>
        <v>0</v>
      </c>
    </row>
    <row r="5" spans="1:20" ht="15.75" thickBot="1">
      <c r="A5" s="18"/>
      <c r="B5" s="8"/>
      <c r="C5" s="16" t="s">
        <v>25</v>
      </c>
      <c r="D5" s="10"/>
      <c r="E5" s="10" t="s">
        <v>26</v>
      </c>
      <c r="F5" s="10"/>
      <c r="G5" s="10" t="s">
        <v>27</v>
      </c>
      <c r="H5" s="13"/>
      <c r="I5" s="74" t="s">
        <v>127</v>
      </c>
      <c r="J5" s="18"/>
      <c r="K5" s="18"/>
      <c r="L5" s="18"/>
      <c r="O5" s="3" t="s">
        <v>33</v>
      </c>
      <c r="P5" s="3" t="s">
        <v>2</v>
      </c>
      <c r="R5" s="3">
        <v>15</v>
      </c>
      <c r="S5" s="3">
        <v>0.011000000000000046</v>
      </c>
      <c r="T5" s="3">
        <f t="shared" si="0"/>
        <v>0</v>
      </c>
    </row>
    <row r="6" spans="1:20" ht="15.75" thickBot="1">
      <c r="A6" s="18"/>
      <c r="B6" s="8"/>
      <c r="C6" s="1">
        <v>100000</v>
      </c>
      <c r="D6" s="10"/>
      <c r="E6" s="19"/>
      <c r="F6" s="10"/>
      <c r="G6" s="19"/>
      <c r="H6" s="13"/>
      <c r="J6" s="18"/>
      <c r="K6" s="18"/>
      <c r="L6" s="18"/>
      <c r="O6" s="3" t="s">
        <v>2</v>
      </c>
      <c r="P6" s="3" t="s">
        <v>0</v>
      </c>
      <c r="R6" s="3">
        <v>16</v>
      </c>
      <c r="S6" s="3">
        <v>0.012428571428571487</v>
      </c>
      <c r="T6" s="3">
        <f t="shared" si="0"/>
        <v>0</v>
      </c>
    </row>
    <row r="7" spans="1:20" ht="15">
      <c r="A7" s="18"/>
      <c r="B7" s="8"/>
      <c r="C7" s="10"/>
      <c r="D7" s="10"/>
      <c r="E7" s="19"/>
      <c r="F7" s="10"/>
      <c r="G7" s="19"/>
      <c r="H7" s="13"/>
      <c r="I7" s="70" t="s">
        <v>125</v>
      </c>
      <c r="J7" s="18"/>
      <c r="K7" s="18"/>
      <c r="L7" s="18"/>
      <c r="O7" s="3" t="s">
        <v>0</v>
      </c>
      <c r="P7" s="3" t="s">
        <v>3</v>
      </c>
      <c r="R7" s="3">
        <v>17</v>
      </c>
      <c r="S7" s="3">
        <v>0.01375000000000004</v>
      </c>
      <c r="T7" s="3">
        <f t="shared" si="0"/>
        <v>0</v>
      </c>
    </row>
    <row r="8" spans="1:20" ht="15">
      <c r="A8" s="18"/>
      <c r="B8" s="8"/>
      <c r="C8" s="10"/>
      <c r="D8" s="10"/>
      <c r="E8" s="19"/>
      <c r="F8" s="10"/>
      <c r="G8" s="19"/>
      <c r="H8" s="13"/>
      <c r="I8" s="74" t="s">
        <v>124</v>
      </c>
      <c r="J8" s="18"/>
      <c r="K8" s="18"/>
      <c r="L8" s="18"/>
      <c r="O8" s="3" t="s">
        <v>3</v>
      </c>
      <c r="P8" s="3" t="s">
        <v>4</v>
      </c>
      <c r="R8" s="3">
        <v>18</v>
      </c>
      <c r="S8" s="3">
        <v>0.01500000000000005</v>
      </c>
      <c r="T8" s="3">
        <f t="shared" si="0"/>
        <v>0</v>
      </c>
    </row>
    <row r="9" spans="1:20" ht="15">
      <c r="A9" s="18"/>
      <c r="B9" s="8"/>
      <c r="C9" s="10"/>
      <c r="D9" s="10"/>
      <c r="E9" s="19"/>
      <c r="F9" s="10"/>
      <c r="G9" s="19"/>
      <c r="H9" s="13"/>
      <c r="I9" s="18"/>
      <c r="J9" s="18"/>
      <c r="K9" s="18"/>
      <c r="L9" s="18"/>
      <c r="O9" s="3" t="s">
        <v>4</v>
      </c>
      <c r="P9" s="3" t="s">
        <v>5</v>
      </c>
      <c r="R9" s="3">
        <v>19</v>
      </c>
      <c r="S9" s="3">
        <v>0.015300000000000046</v>
      </c>
      <c r="T9" s="3">
        <f t="shared" si="0"/>
        <v>0</v>
      </c>
    </row>
    <row r="10" spans="1:20" ht="15">
      <c r="A10" s="18"/>
      <c r="B10" s="8"/>
      <c r="C10" s="10"/>
      <c r="D10" s="10"/>
      <c r="E10" s="19"/>
      <c r="F10" s="10"/>
      <c r="G10" s="19"/>
      <c r="H10" s="13"/>
      <c r="I10" s="18"/>
      <c r="J10" s="18"/>
      <c r="K10" s="18"/>
      <c r="L10" s="18"/>
      <c r="O10" s="3" t="s">
        <v>5</v>
      </c>
      <c r="P10" s="3" t="s">
        <v>6</v>
      </c>
      <c r="R10" s="3">
        <v>110</v>
      </c>
      <c r="S10" s="3">
        <v>0.01663636363636368</v>
      </c>
      <c r="T10" s="3">
        <f t="shared" si="0"/>
        <v>0</v>
      </c>
    </row>
    <row r="11" spans="1:20" ht="15.75" thickBot="1">
      <c r="A11" s="18"/>
      <c r="B11" s="8"/>
      <c r="C11" s="10" t="s">
        <v>28</v>
      </c>
      <c r="D11" s="10"/>
      <c r="E11" s="19"/>
      <c r="F11" s="10"/>
      <c r="G11" s="19"/>
      <c r="H11" s="13"/>
      <c r="I11" s="18"/>
      <c r="J11" s="18"/>
      <c r="K11" s="18"/>
      <c r="L11" s="18"/>
      <c r="O11" s="3" t="s">
        <v>6</v>
      </c>
      <c r="P11" s="4" t="s">
        <v>7</v>
      </c>
      <c r="R11" s="3">
        <v>111</v>
      </c>
      <c r="S11" s="3">
        <v>0.018000000000000033</v>
      </c>
      <c r="T11" s="3">
        <f t="shared" si="0"/>
        <v>0</v>
      </c>
    </row>
    <row r="12" spans="1:20" ht="15.75" thickBot="1">
      <c r="A12" s="18"/>
      <c r="B12" s="8"/>
      <c r="C12" s="2">
        <f>C6*M26*J26</f>
        <v>10305.988960147994</v>
      </c>
      <c r="D12" s="10"/>
      <c r="E12" s="19"/>
      <c r="F12" s="10"/>
      <c r="G12" s="19"/>
      <c r="H12" s="13"/>
      <c r="J12" s="18"/>
      <c r="K12" s="18"/>
      <c r="L12" s="18"/>
      <c r="O12" s="4" t="s">
        <v>7</v>
      </c>
      <c r="P12" s="3" t="s">
        <v>8</v>
      </c>
      <c r="R12" s="3">
        <v>112</v>
      </c>
      <c r="S12" s="3">
        <v>0.019230769230769267</v>
      </c>
      <c r="T12" s="3">
        <f t="shared" si="0"/>
        <v>0</v>
      </c>
    </row>
    <row r="13" spans="1:20" ht="15">
      <c r="A13" s="18"/>
      <c r="B13" s="8"/>
      <c r="C13" s="10"/>
      <c r="D13" s="10"/>
      <c r="E13" s="19"/>
      <c r="F13" s="10"/>
      <c r="G13" s="19"/>
      <c r="H13" s="13"/>
      <c r="J13" s="18"/>
      <c r="K13" s="18"/>
      <c r="L13" s="18"/>
      <c r="O13" s="3" t="s">
        <v>8</v>
      </c>
      <c r="P13" s="3" t="s">
        <v>1</v>
      </c>
      <c r="R13" s="3">
        <v>113</v>
      </c>
      <c r="S13" s="3">
        <v>0.020428571428571463</v>
      </c>
      <c r="T13" s="3">
        <f t="shared" si="0"/>
        <v>0</v>
      </c>
    </row>
    <row r="14" spans="1:20" ht="15">
      <c r="A14" s="18"/>
      <c r="B14" s="8"/>
      <c r="C14" s="10"/>
      <c r="D14" s="10"/>
      <c r="E14" s="19"/>
      <c r="F14" s="10"/>
      <c r="G14" s="19"/>
      <c r="H14" s="13"/>
      <c r="J14" s="18"/>
      <c r="K14" s="18"/>
      <c r="L14" s="18"/>
      <c r="O14" s="3" t="s">
        <v>1</v>
      </c>
      <c r="P14" s="3" t="s">
        <v>9</v>
      </c>
      <c r="R14" s="3">
        <v>114</v>
      </c>
      <c r="S14" s="3">
        <v>0.02153333333333336</v>
      </c>
      <c r="T14" s="3">
        <f t="shared" si="0"/>
        <v>0</v>
      </c>
    </row>
    <row r="15" spans="1:20" ht="15">
      <c r="A15" s="18"/>
      <c r="B15" s="8"/>
      <c r="C15" s="10"/>
      <c r="D15" s="10"/>
      <c r="E15" s="10"/>
      <c r="F15" s="10"/>
      <c r="G15" s="10"/>
      <c r="H15" s="13"/>
      <c r="J15" s="18"/>
      <c r="K15" s="18"/>
      <c r="L15" s="18"/>
      <c r="O15" s="3" t="s">
        <v>9</v>
      </c>
      <c r="P15" s="3" t="s">
        <v>10</v>
      </c>
      <c r="R15" s="3">
        <v>115</v>
      </c>
      <c r="S15" s="3">
        <v>0.022500000000000034</v>
      </c>
      <c r="T15" s="3">
        <f t="shared" si="0"/>
        <v>0</v>
      </c>
    </row>
    <row r="16" spans="1:20" ht="10.5" customHeight="1" thickBot="1">
      <c r="A16" s="18"/>
      <c r="B16" s="9"/>
      <c r="C16" s="11"/>
      <c r="D16" s="11"/>
      <c r="E16" s="11"/>
      <c r="F16" s="11"/>
      <c r="G16" s="11"/>
      <c r="H16" s="14"/>
      <c r="J16" s="18"/>
      <c r="K16" s="18"/>
      <c r="L16" s="18"/>
      <c r="O16" s="3" t="s">
        <v>10</v>
      </c>
      <c r="P16" s="3" t="s">
        <v>11</v>
      </c>
      <c r="R16" s="3">
        <v>22</v>
      </c>
      <c r="S16" s="3">
        <v>-0.00047135468787612433</v>
      </c>
      <c r="T16" s="3">
        <f t="shared" si="0"/>
        <v>0</v>
      </c>
    </row>
    <row r="17" spans="1:20" ht="10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O17" s="3" t="s">
        <v>11</v>
      </c>
      <c r="P17" s="3" t="s">
        <v>12</v>
      </c>
      <c r="R17" s="3">
        <v>23</v>
      </c>
      <c r="S17" s="3">
        <v>0.0009891196834817355</v>
      </c>
      <c r="T17" s="3">
        <f t="shared" si="0"/>
        <v>0</v>
      </c>
    </row>
    <row r="18" spans="1:20" ht="19.5" customHeight="1">
      <c r="A18" s="18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O18" s="3" t="s">
        <v>12</v>
      </c>
      <c r="P18" s="3" t="s">
        <v>13</v>
      </c>
      <c r="R18" s="3">
        <v>24</v>
      </c>
      <c r="S18" s="3">
        <v>0.001725158157626805</v>
      </c>
      <c r="T18" s="3">
        <f t="shared" si="0"/>
        <v>0</v>
      </c>
    </row>
    <row r="19" spans="1:20" ht="19.5" customHeight="1">
      <c r="A19" s="18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R19" s="3">
        <v>25</v>
      </c>
      <c r="S19" s="3">
        <v>0.0011683794970863027</v>
      </c>
      <c r="T19" s="3">
        <f t="shared" si="0"/>
        <v>0</v>
      </c>
    </row>
    <row r="20" spans="1:20" ht="19.5" customHeight="1">
      <c r="A20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R20" s="3">
        <v>26</v>
      </c>
      <c r="S20" s="3">
        <v>0.00242058761250874</v>
      </c>
      <c r="T20" s="3">
        <f t="shared" si="0"/>
        <v>0</v>
      </c>
    </row>
    <row r="21" spans="1:20" ht="15">
      <c r="A21" s="3" t="s">
        <v>40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R21" s="3">
        <v>27</v>
      </c>
      <c r="S21" s="3">
        <v>0.0035926550715485056</v>
      </c>
      <c r="T21" s="3">
        <f t="shared" si="0"/>
        <v>0</v>
      </c>
    </row>
    <row r="22" spans="1:20" ht="19.5" customHeight="1">
      <c r="A22" s="18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R22" s="3">
        <v>28</v>
      </c>
      <c r="S22" s="3">
        <v>0.004711733976116073</v>
      </c>
      <c r="T22" s="3">
        <f t="shared" si="0"/>
        <v>0</v>
      </c>
    </row>
    <row r="23" spans="1:20" ht="19.5" customHeight="1">
      <c r="A23" s="18" t="s">
        <v>32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R23" s="3">
        <v>29</v>
      </c>
      <c r="S23" s="3">
        <v>0.004815391720723354</v>
      </c>
      <c r="T23" s="3">
        <f t="shared" si="0"/>
        <v>0</v>
      </c>
    </row>
    <row r="24" spans="1:20" ht="15">
      <c r="A24" s="18" t="s">
        <v>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R24" s="3">
        <v>210</v>
      </c>
      <c r="S24" s="3">
        <v>0.006095703855826329</v>
      </c>
      <c r="T24" s="3">
        <f t="shared" si="0"/>
        <v>0</v>
      </c>
    </row>
    <row r="25" spans="18:20" ht="15">
      <c r="R25" s="3">
        <v>211</v>
      </c>
      <c r="S25" s="3">
        <v>0.007410882320599721</v>
      </c>
      <c r="T25" s="3">
        <f t="shared" si="0"/>
        <v>0</v>
      </c>
    </row>
    <row r="26" spans="6:20" ht="15" hidden="1">
      <c r="F26" s="3">
        <v>2</v>
      </c>
      <c r="G26" s="3">
        <v>12</v>
      </c>
      <c r="H26" s="3" t="str">
        <f>F26&amp;G26</f>
        <v>212</v>
      </c>
      <c r="I26" s="3" t="str">
        <f>IF(G26&gt;=F26," ","Tímabil ógilt")</f>
        <v> </v>
      </c>
      <c r="J26" s="5">
        <f>SUM(J27:J46)</f>
        <v>0.008588324133456662</v>
      </c>
      <c r="L26" s="3" t="s">
        <v>14</v>
      </c>
      <c r="M26" s="5">
        <f>G26-F26+2</f>
        <v>12</v>
      </c>
      <c r="R26" s="3">
        <v>212</v>
      </c>
      <c r="S26" s="3">
        <v>0.008588324133456662</v>
      </c>
      <c r="T26" s="3">
        <f t="shared" si="0"/>
        <v>1</v>
      </c>
    </row>
    <row r="27" spans="9:20" ht="15" hidden="1">
      <c r="I27" s="6" t="s">
        <v>35</v>
      </c>
      <c r="J27" s="3">
        <f>IF(T1=1,S1,IF(T2=1,S2,IF(T3=1,S3,IF(T4=1,S4,IF(T5=1,S5,IF(T6=1,S6,IF(T7=1,S7,IF(T8=1,S8,0))))))))</f>
        <v>0</v>
      </c>
      <c r="R27" s="3">
        <v>213</v>
      </c>
      <c r="S27" s="3">
        <v>0.00972965326368211</v>
      </c>
      <c r="T27" s="3">
        <f t="shared" si="0"/>
        <v>0</v>
      </c>
    </row>
    <row r="28" spans="9:20" ht="15" hidden="1">
      <c r="I28" s="6"/>
      <c r="J28" s="3">
        <f>IF(T9=1,S9,IF(T10=1,S10,IF(T11=1,S11,IF(T12=1,S12,IF(T13=1,S13,IF(T14=1,S14,IF(T15=1,S15,0)))))))</f>
        <v>0</v>
      </c>
      <c r="R28" s="3">
        <v>214</v>
      </c>
      <c r="S28" s="3">
        <v>0.01077610051478142</v>
      </c>
      <c r="T28" s="3">
        <f t="shared" si="0"/>
        <v>0</v>
      </c>
    </row>
    <row r="29" spans="9:20" ht="15" hidden="1">
      <c r="I29" s="6" t="s">
        <v>36</v>
      </c>
      <c r="J29" s="3">
        <f>IF(T16=1,S16,IF(T17=1,S17,IF(T18=1,S18,IF(T19=1,S19,IF(T20=1,S20,IF(T21=1,S21,IF(T22=1,S22,0)))))))</f>
        <v>0</v>
      </c>
      <c r="R29" s="3">
        <v>215</v>
      </c>
      <c r="S29" s="3">
        <v>0.01167605991957475</v>
      </c>
      <c r="T29" s="3">
        <f t="shared" si="0"/>
        <v>0</v>
      </c>
    </row>
    <row r="30" spans="9:20" ht="15" hidden="1">
      <c r="I30" s="6"/>
      <c r="J30" s="3">
        <f>IF(T23=1,S23,IF(T24=1,S24,IF(T25=1,S25,IF(T26=1,S26,IF(T27=1,S27,IF(T28=1,S28,IF(T29=1,S29,0)))))))</f>
        <v>0.008588324133456662</v>
      </c>
      <c r="R30" s="3">
        <v>33</v>
      </c>
      <c r="S30" s="3">
        <v>0.002437321837469031</v>
      </c>
      <c r="T30" s="3">
        <f t="shared" si="0"/>
        <v>0</v>
      </c>
    </row>
    <row r="31" spans="9:20" ht="15" hidden="1">
      <c r="I31" s="6" t="s">
        <v>16</v>
      </c>
      <c r="J31" s="3">
        <f>IF(T30=1,S30,IF(T31=1,S31,IF(T32=1,S32,IF(T33=1,S33,IF(T34=1,S34,IF(T35=1,S35,IF(T36=1,S36,0)))))))</f>
        <v>0</v>
      </c>
      <c r="R31" s="3">
        <v>34</v>
      </c>
      <c r="S31" s="3">
        <v>0.0032569019320736192</v>
      </c>
      <c r="T31" s="3">
        <f t="shared" si="0"/>
        <v>0</v>
      </c>
    </row>
    <row r="32" spans="9:20" ht="15" hidden="1">
      <c r="I32" s="6"/>
      <c r="J32" s="3">
        <f>IF(T37=1,S37,IF(T38=1,S38,IF(T39=1,S39,IF(T40=1,S40,IF(T41=1,S41,IF(T42=1,S42,0))))))</f>
        <v>0</v>
      </c>
      <c r="R32" s="3">
        <v>35</v>
      </c>
      <c r="S32" s="3">
        <v>0.0024159033911241856</v>
      </c>
      <c r="T32" s="3">
        <f t="shared" si="0"/>
        <v>0</v>
      </c>
    </row>
    <row r="33" spans="9:20" ht="15" hidden="1">
      <c r="I33" s="6" t="s">
        <v>15</v>
      </c>
      <c r="J33" s="3">
        <f>IF(T43=1,S43,IF(T44=1,S44,IF(T45=1,S45,IF(T46=1,S46,IF(T47=1,S47,IF(T48=1,S48,IF(T49=1,S49,0)))))))</f>
        <v>0</v>
      </c>
      <c r="R33" s="3">
        <v>36</v>
      </c>
      <c r="S33" s="3">
        <v>0.003867587270433193</v>
      </c>
      <c r="T33" s="3">
        <f t="shared" si="0"/>
        <v>0</v>
      </c>
    </row>
    <row r="34" spans="9:20" ht="15" hidden="1">
      <c r="I34" s="6"/>
      <c r="J34" s="3">
        <f>IF(T50=1,S50,IF(T51=1,S51,IF(T52=1,S52,IF(T53=1,S53,IF(T54=1,S54,0)))))</f>
        <v>0</v>
      </c>
      <c r="R34" s="3">
        <v>37</v>
      </c>
      <c r="S34" s="3">
        <v>0.005160709742407492</v>
      </c>
      <c r="T34" s="3">
        <f t="shared" si="0"/>
        <v>0</v>
      </c>
    </row>
    <row r="35" spans="9:20" ht="15" hidden="1">
      <c r="I35" s="6" t="s">
        <v>17</v>
      </c>
      <c r="J35" s="3">
        <f>IF(T55=1,S55,IF(T56=1,S56,IF(T57=1,S57,IF(T58=1,S58,IF(T59=1,S59,IF(T60=1,S60,IF(T61=1,S61,0)))))))</f>
        <v>0</v>
      </c>
      <c r="R35" s="3">
        <v>38</v>
      </c>
      <c r="S35" s="3">
        <v>0.006360165917855535</v>
      </c>
      <c r="T35" s="3">
        <f t="shared" si="0"/>
        <v>0</v>
      </c>
    </row>
    <row r="36" spans="9:20" ht="15" hidden="1">
      <c r="I36" s="6"/>
      <c r="J36" s="3">
        <f>IF(T62=1,S62,IF(T63=1,S63,IF(T64=1,S64,IF(T65=1,S65,0))))</f>
        <v>0</v>
      </c>
      <c r="R36" s="3">
        <v>39</v>
      </c>
      <c r="S36" s="3">
        <v>0.006394379799679106</v>
      </c>
      <c r="T36" s="3">
        <f t="shared" si="0"/>
        <v>0</v>
      </c>
    </row>
    <row r="37" spans="9:20" ht="15" hidden="1">
      <c r="I37" s="6" t="s">
        <v>18</v>
      </c>
      <c r="J37" s="3">
        <f>IF(T66=1,S66,IF(T67=1,S67,IF(T68=1,S68,IF(T69=1,S69,IF(T70=1,S70,IF(T71=1,S71,IF(T72=1,S72,0)))))))</f>
        <v>0</v>
      </c>
      <c r="R37" s="3">
        <v>310</v>
      </c>
      <c r="S37" s="3">
        <v>0.007754451142576742</v>
      </c>
      <c r="T37" s="3">
        <f t="shared" si="0"/>
        <v>0</v>
      </c>
    </row>
    <row r="38" spans="9:20" ht="15" hidden="1">
      <c r="I38" s="6"/>
      <c r="J38" s="3">
        <f>IF(T73=1,S73,IF(T74=1,S74,IF(T75=1,S75,0)))</f>
        <v>0</v>
      </c>
      <c r="R38" s="3">
        <v>311</v>
      </c>
      <c r="S38" s="3">
        <v>0.009137985419879402</v>
      </c>
      <c r="T38" s="3">
        <f t="shared" si="0"/>
        <v>0</v>
      </c>
    </row>
    <row r="39" spans="9:20" ht="15" hidden="1">
      <c r="I39" s="6" t="s">
        <v>19</v>
      </c>
      <c r="J39" s="3">
        <f>IF(T76=1,S76,IF(T77=1,S77,IF(T78=1,S78,IF(T79=1,S79,IF(T80=1,S80,IF(T81=1,S81,IF(T82=1,S82,0)))))))</f>
        <v>0</v>
      </c>
      <c r="R39" s="3">
        <v>312</v>
      </c>
      <c r="S39" s="3">
        <v>0.010359182034844417</v>
      </c>
      <c r="T39" s="3">
        <f t="shared" si="0"/>
        <v>0</v>
      </c>
    </row>
    <row r="40" spans="9:20" ht="15" hidden="1">
      <c r="I40" s="6"/>
      <c r="J40" s="3">
        <f>IF(T83=1,S83,IF(T84=1,S84,0))</f>
        <v>0</v>
      </c>
      <c r="R40" s="3">
        <v>313</v>
      </c>
      <c r="S40" s="3">
        <v>0.011535050313877563</v>
      </c>
      <c r="T40" s="3">
        <f t="shared" si="0"/>
        <v>0</v>
      </c>
    </row>
    <row r="41" spans="9:20" ht="15" hidden="1">
      <c r="I41" s="6" t="s">
        <v>20</v>
      </c>
      <c r="J41" s="3">
        <f>IF(T85=1,S85,IF(T86=1,S86,IF(T87=1,S87,IF(T88=1,S88,IF(T89=1,S89,IF(T90=1,S90,IF(T91=1,S91,IF(T92=1,S92,0))))))))</f>
        <v>0</v>
      </c>
      <c r="R41" s="3">
        <v>314</v>
      </c>
      <c r="S41" s="3">
        <v>0.012603856997870708</v>
      </c>
      <c r="T41" s="3">
        <f t="shared" si="0"/>
        <v>0</v>
      </c>
    </row>
    <row r="42" spans="9:20" ht="15" hidden="1">
      <c r="I42" s="6" t="s">
        <v>21</v>
      </c>
      <c r="J42" s="3">
        <f>IF(T93=1,S93,IF(T94=1,S94,IF(T95=1,S95,IF(T96=1,S96,IF(T97=1,S97,IF(T98=1,S98,IF(T99=1,S99,0)))))))</f>
        <v>0</v>
      </c>
      <c r="R42" s="3">
        <v>315</v>
      </c>
      <c r="S42" s="3">
        <v>0.013513092512111127</v>
      </c>
      <c r="T42" s="3">
        <f t="shared" si="0"/>
        <v>0</v>
      </c>
    </row>
    <row r="43" spans="9:20" ht="15" hidden="1">
      <c r="I43" s="6" t="s">
        <v>22</v>
      </c>
      <c r="J43" s="3">
        <f>IF(T100=1,S100,IF(T101=1,S101,IF(T102=1,S102,IF(T103=1,S103,IF(T104=1,S104,IF(T105=1,S105,0))))))</f>
        <v>0</v>
      </c>
      <c r="R43" s="3">
        <v>44</v>
      </c>
      <c r="S43" s="3">
        <v>1.540984901232667E-05</v>
      </c>
      <c r="T43" s="3">
        <f t="shared" si="0"/>
        <v>0</v>
      </c>
    </row>
    <row r="44" spans="9:20" ht="15" hidden="1">
      <c r="I44" s="6" t="s">
        <v>23</v>
      </c>
      <c r="J44" s="3">
        <f>IF(T106=1,S106,IF(T107=1,S107,IF(T108=1,S108,IF(T109=1,S109,IF(T110=1,S110,0)))))</f>
        <v>0</v>
      </c>
      <c r="R44" s="3">
        <v>45</v>
      </c>
      <c r="S44" s="3">
        <v>-0.0016485328058028677</v>
      </c>
      <c r="T44" s="3">
        <f t="shared" si="0"/>
        <v>0</v>
      </c>
    </row>
    <row r="45" spans="9:20" ht="15" hidden="1">
      <c r="I45" s="6" t="s">
        <v>24</v>
      </c>
      <c r="J45" s="3">
        <f>IF(T111=1,S111,IF(T112=1,S112,IF(T113=1,S113,IF(T114=1,S114,IF(T115=1,S115,IF(T116=1,S116,IF(T117=1,S117,0)))))))</f>
        <v>0</v>
      </c>
      <c r="R45" s="3">
        <v>46</v>
      </c>
      <c r="S45" s="3">
        <v>-5.7786933796405426E-05</v>
      </c>
      <c r="T45" s="3">
        <f t="shared" si="0"/>
        <v>0</v>
      </c>
    </row>
    <row r="46" spans="10:20" ht="15" hidden="1">
      <c r="J46" s="3">
        <f>IF(T118=1,S118,IF(T119=1,S119,IF(T120=1,S120,0)))</f>
        <v>0</v>
      </c>
      <c r="R46" s="3">
        <v>47</v>
      </c>
      <c r="S46" s="3">
        <v>0.0012830625533926776</v>
      </c>
      <c r="T46" s="3">
        <f t="shared" si="0"/>
        <v>0</v>
      </c>
    </row>
    <row r="47" spans="18:20" ht="15" hidden="1">
      <c r="R47" s="3">
        <v>48</v>
      </c>
      <c r="S47" s="3">
        <v>0.0024938272318356844</v>
      </c>
      <c r="T47" s="3">
        <f t="shared" si="0"/>
        <v>0</v>
      </c>
    </row>
    <row r="48" spans="18:20" ht="15">
      <c r="R48" s="3">
        <v>49</v>
      </c>
      <c r="S48" s="3">
        <v>0.002373942275531068</v>
      </c>
      <c r="T48" s="3">
        <f t="shared" si="0"/>
        <v>0</v>
      </c>
    </row>
    <row r="49" spans="18:20" ht="15">
      <c r="R49" s="3">
        <v>410</v>
      </c>
      <c r="S49" s="3">
        <v>0.0037850441636640975</v>
      </c>
      <c r="T49" s="3">
        <f t="shared" si="0"/>
        <v>0</v>
      </c>
    </row>
    <row r="50" spans="18:20" ht="15">
      <c r="R50" s="3">
        <v>411</v>
      </c>
      <c r="S50" s="3">
        <v>0.005208850004703145</v>
      </c>
      <c r="T50" s="3">
        <f t="shared" si="0"/>
        <v>0</v>
      </c>
    </row>
    <row r="51" spans="18:20" ht="15">
      <c r="R51" s="3">
        <v>412</v>
      </c>
      <c r="S51" s="3">
        <v>0.006445265660981336</v>
      </c>
      <c r="T51" s="3">
        <f t="shared" si="0"/>
        <v>0</v>
      </c>
    </row>
    <row r="52" spans="18:20" ht="15">
      <c r="R52" s="3">
        <v>413</v>
      </c>
      <c r="S52" s="3">
        <v>0.007625511250196595</v>
      </c>
      <c r="T52" s="3">
        <f t="shared" si="0"/>
        <v>0</v>
      </c>
    </row>
    <row r="53" spans="18:20" ht="15">
      <c r="R53" s="3">
        <v>414</v>
      </c>
      <c r="S53" s="3">
        <v>0.008687623419246374</v>
      </c>
      <c r="T53" s="3">
        <f t="shared" si="0"/>
        <v>0</v>
      </c>
    </row>
    <row r="54" spans="18:20" ht="15">
      <c r="R54" s="3">
        <v>415</v>
      </c>
      <c r="S54" s="3">
        <v>0.009575665359126094</v>
      </c>
      <c r="T54" s="3">
        <f t="shared" si="0"/>
        <v>0</v>
      </c>
    </row>
    <row r="55" spans="18:20" ht="15">
      <c r="R55" s="3">
        <v>55</v>
      </c>
      <c r="S55" s="3">
        <v>-0.002508641736565953</v>
      </c>
      <c r="T55" s="3">
        <f t="shared" si="0"/>
        <v>0</v>
      </c>
    </row>
    <row r="56" spans="18:20" ht="15">
      <c r="R56" s="3">
        <v>56</v>
      </c>
      <c r="S56" s="3">
        <v>-0.00010829364983429753</v>
      </c>
      <c r="T56" s="3">
        <f t="shared" si="0"/>
        <v>0</v>
      </c>
    </row>
    <row r="57" spans="18:20" ht="15">
      <c r="R57" s="3">
        <v>57</v>
      </c>
      <c r="S57" s="3">
        <v>0.0015758176412290492</v>
      </c>
      <c r="T57" s="3">
        <f t="shared" si="0"/>
        <v>0</v>
      </c>
    </row>
    <row r="58" spans="18:20" ht="15">
      <c r="R58" s="3">
        <v>58</v>
      </c>
      <c r="S58" s="3">
        <v>0.0029672460054631423</v>
      </c>
      <c r="T58" s="3">
        <f t="shared" si="0"/>
        <v>0</v>
      </c>
    </row>
    <row r="59" spans="18:20" ht="15">
      <c r="R59" s="3">
        <v>59</v>
      </c>
      <c r="S59" s="3">
        <v>0.0027437614316679535</v>
      </c>
      <c r="T59" s="3">
        <f t="shared" si="0"/>
        <v>0</v>
      </c>
    </row>
    <row r="60" spans="18:20" ht="15">
      <c r="R60" s="3">
        <v>510</v>
      </c>
      <c r="S60" s="3">
        <v>0.004303015025053369</v>
      </c>
      <c r="T60" s="3">
        <f t="shared" si="0"/>
        <v>0</v>
      </c>
    </row>
    <row r="61" spans="18:20" ht="15">
      <c r="R61" s="3">
        <v>511</v>
      </c>
      <c r="S61" s="3">
        <v>0.005840242693804648</v>
      </c>
      <c r="T61" s="3">
        <f t="shared" si="0"/>
        <v>0</v>
      </c>
    </row>
    <row r="62" spans="18:20" ht="15">
      <c r="R62" s="3">
        <v>512</v>
      </c>
      <c r="S62" s="3">
        <v>0.007144265297955372</v>
      </c>
      <c r="T62" s="3">
        <f t="shared" si="0"/>
        <v>0</v>
      </c>
    </row>
    <row r="63" spans="18:20" ht="15">
      <c r="R63" s="3">
        <v>513</v>
      </c>
      <c r="S63" s="3">
        <v>0.0083733230196525</v>
      </c>
      <c r="T63" s="3">
        <f t="shared" si="0"/>
        <v>0</v>
      </c>
    </row>
    <row r="64" spans="18:20" ht="15">
      <c r="R64" s="3">
        <v>514</v>
      </c>
      <c r="S64" s="3">
        <v>0.009464794674976325</v>
      </c>
      <c r="T64" s="3">
        <f t="shared" si="0"/>
        <v>0</v>
      </c>
    </row>
    <row r="65" spans="18:20" ht="15">
      <c r="R65" s="3">
        <v>515</v>
      </c>
      <c r="S65" s="3">
        <v>0.010362751496692487</v>
      </c>
      <c r="T65" s="3">
        <f aca="true" t="shared" si="1" ref="T65:T120">IF($H$26+1=R65+1,1,0)</f>
        <v>0</v>
      </c>
    </row>
    <row r="66" spans="18:20" ht="15">
      <c r="R66" s="3">
        <v>66</v>
      </c>
      <c r="S66" s="3">
        <v>0.004843335032581608</v>
      </c>
      <c r="T66" s="3">
        <f t="shared" si="1"/>
        <v>0</v>
      </c>
    </row>
    <row r="67" spans="18:20" ht="15">
      <c r="R67" s="3">
        <v>67</v>
      </c>
      <c r="S67" s="3">
        <v>0.0071021579180834404</v>
      </c>
      <c r="T67" s="3">
        <f t="shared" si="1"/>
        <v>0</v>
      </c>
    </row>
    <row r="68" spans="18:20" ht="15">
      <c r="R68" s="3">
        <v>68</v>
      </c>
      <c r="S68" s="3">
        <v>0.008709602280429385</v>
      </c>
      <c r="T68" s="3">
        <f t="shared" si="1"/>
        <v>0</v>
      </c>
    </row>
    <row r="69" spans="18:20" ht="15">
      <c r="R69" s="3">
        <v>69</v>
      </c>
      <c r="S69" s="3">
        <v>0.008303023707377922</v>
      </c>
      <c r="T69" s="3">
        <f t="shared" si="1"/>
        <v>0</v>
      </c>
    </row>
    <row r="70" spans="18:20" ht="15">
      <c r="R70" s="3">
        <v>610</v>
      </c>
      <c r="S70" s="3">
        <v>0.010012359326741216</v>
      </c>
      <c r="T70" s="3">
        <f t="shared" si="1"/>
        <v>0</v>
      </c>
    </row>
    <row r="71" spans="18:20" ht="15">
      <c r="R71" s="3">
        <v>611</v>
      </c>
      <c r="S71" s="3">
        <v>0.011651306607402942</v>
      </c>
      <c r="T71" s="3">
        <f t="shared" si="1"/>
        <v>0</v>
      </c>
    </row>
    <row r="72" spans="18:20" ht="15">
      <c r="R72" s="3">
        <v>612</v>
      </c>
      <c r="S72" s="3">
        <v>0.013001994230192729</v>
      </c>
      <c r="T72" s="3">
        <f t="shared" si="1"/>
        <v>0</v>
      </c>
    </row>
    <row r="73" spans="18:20" ht="15">
      <c r="R73" s="3">
        <v>613</v>
      </c>
      <c r="S73" s="3">
        <v>0.014261487799036366</v>
      </c>
      <c r="T73" s="3">
        <f t="shared" si="1"/>
        <v>0</v>
      </c>
    </row>
    <row r="74" spans="18:20" ht="15">
      <c r="R74" s="3">
        <v>614</v>
      </c>
      <c r="S74" s="3">
        <v>0.015364164189391672</v>
      </c>
      <c r="T74" s="3">
        <f t="shared" si="1"/>
        <v>0</v>
      </c>
    </row>
    <row r="75" spans="18:20" ht="15">
      <c r="R75" s="3">
        <v>615</v>
      </c>
      <c r="S75" s="3">
        <v>0.016257762258323528</v>
      </c>
      <c r="T75" s="3">
        <f t="shared" si="1"/>
        <v>0</v>
      </c>
    </row>
    <row r="76" spans="18:20" ht="15">
      <c r="R76" s="3">
        <v>77</v>
      </c>
      <c r="S76" s="3">
        <v>0.0009498233826683578</v>
      </c>
      <c r="T76" s="3">
        <f t="shared" si="1"/>
        <v>0</v>
      </c>
    </row>
    <row r="77" spans="18:20" ht="15">
      <c r="R77" s="3">
        <v>78</v>
      </c>
      <c r="S77" s="3">
        <v>0.0018864874111978274</v>
      </c>
      <c r="T77" s="3">
        <f t="shared" si="1"/>
        <v>0</v>
      </c>
    </row>
    <row r="78" spans="18:20" ht="15">
      <c r="R78" s="3">
        <v>79</v>
      </c>
      <c r="S78" s="3">
        <v>0.0006506830644751327</v>
      </c>
      <c r="T78" s="3">
        <f t="shared" si="1"/>
        <v>0</v>
      </c>
    </row>
    <row r="79" spans="18:20" ht="15">
      <c r="R79" s="3">
        <v>710</v>
      </c>
      <c r="S79" s="3">
        <v>0.0022953673433707246</v>
      </c>
      <c r="T79" s="3">
        <f t="shared" si="1"/>
        <v>0</v>
      </c>
    </row>
    <row r="80" spans="18:20" ht="15">
      <c r="R80" s="3">
        <v>711</v>
      </c>
      <c r="S80" s="3">
        <v>0.003874959816972131</v>
      </c>
      <c r="T80" s="3">
        <f t="shared" si="1"/>
        <v>0</v>
      </c>
    </row>
    <row r="81" spans="18:20" ht="15">
      <c r="R81" s="3">
        <v>712</v>
      </c>
      <c r="S81" s="3">
        <v>0.005140339140726361</v>
      </c>
      <c r="T81" s="3">
        <f t="shared" si="1"/>
        <v>0</v>
      </c>
    </row>
    <row r="82" spans="18:20" ht="15">
      <c r="R82" s="3">
        <v>713</v>
      </c>
      <c r="S82" s="3">
        <v>0.006314492584703887</v>
      </c>
      <c r="T82" s="3">
        <f t="shared" si="1"/>
        <v>0</v>
      </c>
    </row>
    <row r="83" spans="18:20" ht="15">
      <c r="R83" s="3">
        <v>714</v>
      </c>
      <c r="S83" s="3">
        <v>0.007329969134003744</v>
      </c>
      <c r="T83" s="3">
        <f t="shared" si="1"/>
        <v>0</v>
      </c>
    </row>
    <row r="84" spans="18:20" ht="15">
      <c r="R84" s="3">
        <v>715</v>
      </c>
      <c r="S84" s="3">
        <v>0.00812458524535612</v>
      </c>
      <c r="T84" s="3">
        <f t="shared" si="1"/>
        <v>0</v>
      </c>
    </row>
    <row r="85" spans="18:20" ht="15">
      <c r="R85" s="3">
        <v>88</v>
      </c>
      <c r="S85" s="3">
        <v>0.0009246341257876933</v>
      </c>
      <c r="T85" s="3">
        <f t="shared" si="1"/>
        <v>0</v>
      </c>
    </row>
    <row r="86" spans="18:20" ht="15">
      <c r="R86" s="3">
        <v>89</v>
      </c>
      <c r="S86" s="3">
        <v>-0.0010359023336673119</v>
      </c>
      <c r="T86" s="3">
        <f t="shared" si="1"/>
        <v>0</v>
      </c>
    </row>
    <row r="87" spans="18:20" ht="15">
      <c r="R87" s="3">
        <v>810</v>
      </c>
      <c r="S87" s="3">
        <v>0.00096770569012819</v>
      </c>
      <c r="T87" s="3">
        <f t="shared" si="1"/>
        <v>0</v>
      </c>
    </row>
    <row r="88" spans="18:20" ht="15">
      <c r="R88" s="3">
        <v>811</v>
      </c>
      <c r="S88" s="3">
        <v>0.002748340340265365</v>
      </c>
      <c r="T88" s="3">
        <f t="shared" si="1"/>
        <v>0</v>
      </c>
    </row>
    <row r="89" spans="18:20" ht="15">
      <c r="R89" s="3">
        <v>812</v>
      </c>
      <c r="S89" s="3">
        <v>0.004094919740197341</v>
      </c>
      <c r="T89" s="3">
        <f t="shared" si="1"/>
        <v>0</v>
      </c>
    </row>
    <row r="90" spans="18:20" ht="15">
      <c r="R90" s="3">
        <v>813</v>
      </c>
      <c r="S90" s="3">
        <v>0.005311713726586532</v>
      </c>
      <c r="T90" s="3">
        <f t="shared" si="1"/>
        <v>0</v>
      </c>
    </row>
    <row r="91" spans="18:20" ht="15">
      <c r="R91" s="3">
        <v>814</v>
      </c>
      <c r="S91" s="3">
        <v>0.006338542495716248</v>
      </c>
      <c r="T91" s="3">
        <f t="shared" si="1"/>
        <v>0</v>
      </c>
    </row>
    <row r="92" spans="18:20" ht="15">
      <c r="R92" s="3">
        <v>815</v>
      </c>
      <c r="S92" s="3">
        <v>0.007115651311758015</v>
      </c>
      <c r="T92" s="3">
        <f t="shared" si="1"/>
        <v>0</v>
      </c>
    </row>
    <row r="93" spans="18:20" ht="15">
      <c r="R93" s="3">
        <v>99</v>
      </c>
      <c r="S93" s="3">
        <v>-0.003391405342624887</v>
      </c>
      <c r="T93" s="3">
        <f t="shared" si="1"/>
        <v>0</v>
      </c>
    </row>
    <row r="94" spans="18:20" ht="15">
      <c r="R94" s="3">
        <v>910</v>
      </c>
      <c r="S94" s="3">
        <v>-0.0005497483546264373</v>
      </c>
      <c r="T94" s="3">
        <f t="shared" si="1"/>
        <v>0</v>
      </c>
    </row>
    <row r="95" spans="18:20" ht="15">
      <c r="R95" s="3">
        <v>911</v>
      </c>
      <c r="S95" s="3">
        <v>0.0015911730545876412</v>
      </c>
      <c r="T95" s="3">
        <f t="shared" si="1"/>
        <v>0</v>
      </c>
    </row>
    <row r="96" spans="18:20" ht="15">
      <c r="R96" s="3">
        <v>912</v>
      </c>
      <c r="S96" s="3">
        <v>0.003066202090592296</v>
      </c>
      <c r="T96" s="3">
        <f t="shared" si="1"/>
        <v>0</v>
      </c>
    </row>
    <row r="97" spans="18:20" ht="15">
      <c r="R97" s="3">
        <v>913</v>
      </c>
      <c r="S97" s="3">
        <v>0.004343786295005758</v>
      </c>
      <c r="T97" s="3">
        <f t="shared" si="1"/>
        <v>0</v>
      </c>
    </row>
    <row r="98" spans="18:20" ht="15">
      <c r="R98" s="3">
        <v>914</v>
      </c>
      <c r="S98" s="3">
        <v>0.005385764061722214</v>
      </c>
      <c r="T98" s="3">
        <f t="shared" si="1"/>
        <v>0</v>
      </c>
    </row>
    <row r="99" spans="18:20" ht="15">
      <c r="R99" s="3">
        <v>915</v>
      </c>
      <c r="S99" s="3">
        <v>0.006141114982578383</v>
      </c>
      <c r="T99" s="3">
        <f t="shared" si="1"/>
        <v>0</v>
      </c>
    </row>
    <row r="100" spans="18:20" ht="15">
      <c r="R100" s="3">
        <v>1010</v>
      </c>
      <c r="S100" s="3">
        <v>0.005900281627510551</v>
      </c>
      <c r="T100" s="3">
        <f t="shared" si="1"/>
        <v>0</v>
      </c>
    </row>
    <row r="101" spans="18:20" ht="15">
      <c r="R101" s="3">
        <v>1011</v>
      </c>
      <c r="S101" s="3">
        <v>0.008826799081004958</v>
      </c>
      <c r="T101" s="3">
        <f t="shared" si="1"/>
        <v>0</v>
      </c>
    </row>
    <row r="102" spans="18:20" ht="15">
      <c r="R102" s="3">
        <v>1012</v>
      </c>
      <c r="S102" s="3">
        <v>0.010528607426072811</v>
      </c>
      <c r="T102" s="3">
        <f t="shared" si="1"/>
        <v>0</v>
      </c>
    </row>
    <row r="103" spans="18:20" ht="15">
      <c r="R103" s="3">
        <v>1013</v>
      </c>
      <c r="S103" s="3">
        <v>0.011911361446676084</v>
      </c>
      <c r="T103" s="3">
        <f t="shared" si="1"/>
        <v>0</v>
      </c>
    </row>
    <row r="104" spans="18:20" ht="15">
      <c r="R104" s="3">
        <v>1014</v>
      </c>
      <c r="S104" s="3">
        <v>0.012986672101583588</v>
      </c>
      <c r="T104" s="3">
        <f t="shared" si="1"/>
        <v>0</v>
      </c>
    </row>
    <row r="105" spans="18:20" ht="15">
      <c r="R105" s="3">
        <v>1015</v>
      </c>
      <c r="S105" s="3">
        <v>0.013733311452499246</v>
      </c>
      <c r="T105" s="3">
        <f t="shared" si="1"/>
        <v>0</v>
      </c>
    </row>
    <row r="106" spans="18:20" ht="15">
      <c r="R106" s="3">
        <v>1111</v>
      </c>
      <c r="S106" s="3">
        <v>0.001458004046354766</v>
      </c>
      <c r="T106" s="3">
        <f t="shared" si="1"/>
        <v>0</v>
      </c>
    </row>
    <row r="107" spans="18:20" ht="15">
      <c r="R107" s="3">
        <v>1112</v>
      </c>
      <c r="S107" s="3">
        <v>0.0022648266976741382</v>
      </c>
      <c r="T107" s="3">
        <f t="shared" si="1"/>
        <v>0</v>
      </c>
    </row>
    <row r="108" spans="18:20" ht="15">
      <c r="R108" s="3">
        <v>1113</v>
      </c>
      <c r="S108" s="3">
        <v>0.0031065454222869993</v>
      </c>
      <c r="T108" s="3">
        <f t="shared" si="1"/>
        <v>0</v>
      </c>
    </row>
    <row r="109" spans="18:20" ht="15">
      <c r="R109" s="3">
        <v>1114</v>
      </c>
      <c r="S109" s="3">
        <v>0.00379262289061586</v>
      </c>
      <c r="T109" s="3">
        <f t="shared" si="1"/>
        <v>0</v>
      </c>
    </row>
    <row r="110" spans="18:20" ht="15">
      <c r="R110" s="3">
        <v>1115</v>
      </c>
      <c r="S110" s="3">
        <v>0.004207083314653248</v>
      </c>
      <c r="T110" s="3">
        <f t="shared" si="1"/>
        <v>0</v>
      </c>
    </row>
    <row r="111" spans="18:20" ht="15">
      <c r="R111" s="3">
        <v>1212</v>
      </c>
      <c r="S111" s="3">
        <v>0.00048030739673399214</v>
      </c>
      <c r="T111" s="3">
        <f t="shared" si="1"/>
        <v>0</v>
      </c>
    </row>
    <row r="112" spans="18:20" ht="15">
      <c r="R112" s="3">
        <v>1213</v>
      </c>
      <c r="S112" s="3">
        <v>0.0012179223274325264</v>
      </c>
      <c r="T112" s="3">
        <f t="shared" si="1"/>
        <v>0</v>
      </c>
    </row>
    <row r="113" spans="18:20" ht="15">
      <c r="R113" s="3">
        <v>1214</v>
      </c>
      <c r="S113" s="3">
        <v>0.001811159141850871</v>
      </c>
      <c r="T113" s="3">
        <f t="shared" si="1"/>
        <v>0</v>
      </c>
    </row>
    <row r="114" spans="18:20" ht="15">
      <c r="R114" s="3">
        <v>1215</v>
      </c>
      <c r="S114" s="3">
        <v>0.0021104935730297037</v>
      </c>
      <c r="T114" s="3">
        <f t="shared" si="1"/>
        <v>0</v>
      </c>
    </row>
    <row r="115" spans="18:20" ht="15">
      <c r="R115" s="3">
        <v>1313</v>
      </c>
      <c r="S115" s="3">
        <v>0.000862581116899741</v>
      </c>
      <c r="T115" s="3">
        <f t="shared" si="1"/>
        <v>0</v>
      </c>
    </row>
    <row r="116" spans="18:20" ht="15">
      <c r="R116" s="3">
        <v>1314</v>
      </c>
      <c r="S116" s="3">
        <v>0.0014484253927632047</v>
      </c>
      <c r="T116" s="3">
        <f t="shared" si="1"/>
        <v>0</v>
      </c>
    </row>
    <row r="117" spans="18:20" ht="15">
      <c r="R117" s="3">
        <v>1315</v>
      </c>
      <c r="S117" s="3">
        <v>0.0016685136946653634</v>
      </c>
      <c r="T117" s="3">
        <f t="shared" si="1"/>
        <v>0</v>
      </c>
    </row>
    <row r="118" spans="18:20" ht="15">
      <c r="R118" s="3">
        <v>1414</v>
      </c>
      <c r="S118" s="3">
        <v>0.0004423781346859501</v>
      </c>
      <c r="T118" s="3">
        <f t="shared" si="1"/>
        <v>0</v>
      </c>
    </row>
    <row r="119" spans="18:20" ht="15">
      <c r="R119" s="3">
        <v>1415</v>
      </c>
      <c r="S119" s="3">
        <v>0.0004884004884006347</v>
      </c>
      <c r="T119" s="3">
        <f t="shared" si="1"/>
        <v>0</v>
      </c>
    </row>
    <row r="120" spans="18:20" ht="15">
      <c r="R120" s="3">
        <v>1515</v>
      </c>
      <c r="S120" s="3">
        <v>-0.00015562958476345035</v>
      </c>
      <c r="T120" s="3">
        <f t="shared" si="1"/>
        <v>0</v>
      </c>
    </row>
  </sheetData>
  <sheetProtection password="EABF" sheet="1" objects="1" scenarios="1" selectLockedCells="1"/>
  <protectedRanges>
    <protectedRange sqref="C12" name="Range1"/>
  </protectedRanges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Hagstofa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Hagstofa Íslands</dc:creator>
  <cp:keywords/>
  <dc:description/>
  <cp:lastModifiedBy>Stefán Logi Sigurþórsson</cp:lastModifiedBy>
  <cp:lastPrinted>2011-04-08T08:30:30Z</cp:lastPrinted>
  <dcterms:created xsi:type="dcterms:W3CDTF">2011-04-05T07:48:49Z</dcterms:created>
  <dcterms:modified xsi:type="dcterms:W3CDTF">2011-05-25T16:46:49Z</dcterms:modified>
  <cp:category/>
  <cp:version/>
  <cp:contentType/>
  <cp:contentStatus/>
</cp:coreProperties>
</file>